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2120" windowHeight="9555"/>
  </bookViews>
  <sheets>
    <sheet name="Instrumento SP" sheetId="4" r:id="rId1"/>
    <sheet name="Criterios" sheetId="3" state="hidden" r:id="rId2"/>
    <sheet name="EAPB" sheetId="8" state="hidden" r:id="rId3"/>
  </sheets>
  <externalReferences>
    <externalReference r:id="rId4"/>
    <externalReference r:id="rId5"/>
    <externalReference r:id="rId6"/>
    <externalReference r:id="rId7"/>
    <externalReference r:id="rId8"/>
  </externalReferences>
  <definedNames>
    <definedName name="_xlnm._FilterDatabase" localSheetId="0" hidden="1">'Instrumento SP'!$B$9:$R$148</definedName>
    <definedName name="_xlnm.Print_Area" localSheetId="0">'Instrumento SP'!$A$1:$R$148</definedName>
    <definedName name="Criterio" localSheetId="0">Criterios!#REF!</definedName>
    <definedName name="Criterio">Criterios!#REF!</definedName>
    <definedName name="criterio_6">[1]Criterios!$A$85:$A$100</definedName>
    <definedName name="criterio_7">[1]Criterios!$A$101:$A$116</definedName>
    <definedName name="criterio_8">[2]Criterios!$A$117:$A$124</definedName>
    <definedName name="criterio_9">[1]Criterios!$A$125:$A$132</definedName>
    <definedName name="criterio1" localSheetId="0">Criterios!#REF!</definedName>
    <definedName name="criterio1">Criterios!#REF!</definedName>
    <definedName name="criterio2" localSheetId="0">Criterios!#REF!</definedName>
    <definedName name="criterio2">Criterios!#REF!</definedName>
    <definedName name="criterio3" localSheetId="0">Criterios!#REF!</definedName>
    <definedName name="criterio3">Criterios!#REF!</definedName>
    <definedName name="criterio4" localSheetId="0">Criterios!#REF!</definedName>
    <definedName name="criterio4">Criterios!#REF!</definedName>
    <definedName name="criterio5" localSheetId="0">Criterios!#REF!</definedName>
    <definedName name="criterio5">Criterios!#REF!</definedName>
    <definedName name="criterio6" localSheetId="0">Criterios!#REF!</definedName>
    <definedName name="criterio6">Criterios!#REF!</definedName>
    <definedName name="criterio7" localSheetId="0">Criterios!#REF!</definedName>
    <definedName name="criterio7">Criterios!#REF!</definedName>
    <definedName name="criterio8" localSheetId="0">Criterios!#REF!</definedName>
    <definedName name="criterio8">Criterios!#REF!</definedName>
    <definedName name="criterio9" localSheetId="0">Criterios!#REF!</definedName>
    <definedName name="criterio9">Criterios!#REF!</definedName>
    <definedName name="_xlnm.Criteria">Criterios!$E$2:$E$129</definedName>
    <definedName name="cumplimiento">[3]EPS!$F$2:$F$4</definedName>
    <definedName name="DICO1" localSheetId="1">[3]EPS!#REF!</definedName>
    <definedName name="DICO1" localSheetId="0">[3]EPS!#REF!</definedName>
    <definedName name="DICO1">[3]EPS!#REF!</definedName>
    <definedName name="EPS">Criterios!$A$2:$A$28</definedName>
    <definedName name="epsc">[3]EPS!$A$2:$A$4</definedName>
    <definedName name="evaluacion" localSheetId="0">[4]Transferencia!$A$2:$A$4</definedName>
    <definedName name="evaluacion">[4]Transferencia!$A$2:$A$4</definedName>
    <definedName name="Funcionario" localSheetId="0">Criterios!#REF!</definedName>
    <definedName name="Funcionario">Criterios!#REF!</definedName>
    <definedName name="Funcionario1">[1]Criterios!$D$2:$D$12</definedName>
    <definedName name="GFG" localSheetId="1">#REF!</definedName>
    <definedName name="GFG" localSheetId="0">#REF!</definedName>
    <definedName name="GFG">#REF!</definedName>
    <definedName name="RESPUESTA" localSheetId="0">[5]veredas_completas_atlas!$S$2:$S$4</definedName>
    <definedName name="RESPUESTA">[5]veredas_completas_atlas!$S$2:$S$4</definedName>
    <definedName name="sino" localSheetId="0">[5]Transferencia!$A$2:$A$3</definedName>
    <definedName name="sino">[5]Transferencia!$A$2:$A$3</definedName>
    <definedName name="Tipo_eps">[3]EPS!$D$2:$D$3</definedName>
  </definedNames>
  <calcPr calcId="145621"/>
</workbook>
</file>

<file path=xl/calcChain.xml><?xml version="1.0" encoding="utf-8"?>
<calcChain xmlns="http://schemas.openxmlformats.org/spreadsheetml/2006/main">
  <c r="M130" i="4" l="1"/>
  <c r="M131" i="4"/>
  <c r="M132" i="4"/>
  <c r="M133" i="4"/>
  <c r="M134" i="4"/>
  <c r="M135" i="4"/>
  <c r="M136" i="4"/>
  <c r="M137" i="4"/>
  <c r="M129" i="4"/>
  <c r="N23" i="4"/>
  <c r="N24" i="4"/>
  <c r="N25" i="4"/>
  <c r="N26" i="4"/>
  <c r="N27" i="4"/>
  <c r="N28" i="4"/>
  <c r="N29" i="4"/>
  <c r="N30" i="4"/>
  <c r="N31" i="4"/>
  <c r="L23" i="4"/>
  <c r="L24" i="4"/>
  <c r="L25" i="4"/>
  <c r="L26" i="4"/>
  <c r="L27" i="4"/>
  <c r="L28" i="4"/>
  <c r="L29" i="4"/>
  <c r="L30" i="4"/>
  <c r="L31" i="4"/>
  <c r="K23" i="4"/>
  <c r="K24" i="4"/>
  <c r="K25" i="4"/>
  <c r="K26" i="4"/>
  <c r="K27" i="4"/>
  <c r="K28" i="4"/>
  <c r="K29" i="4"/>
  <c r="K30" i="4"/>
  <c r="K31" i="4"/>
  <c r="E5" i="4" l="1"/>
  <c r="H7" i="4" l="1"/>
  <c r="L103" i="4" l="1"/>
  <c r="M103" i="4" s="1"/>
  <c r="K103" i="4"/>
  <c r="N103" i="4" s="1"/>
  <c r="L13" i="4" l="1"/>
  <c r="K129" i="4" l="1"/>
  <c r="J128" i="4"/>
  <c r="K130" i="4"/>
  <c r="N130" i="4" s="1"/>
  <c r="L130" i="4"/>
  <c r="K131" i="4"/>
  <c r="N131" i="4" s="1"/>
  <c r="L131" i="4"/>
  <c r="K132" i="4"/>
  <c r="N132" i="4" s="1"/>
  <c r="L132" i="4"/>
  <c r="K133" i="4"/>
  <c r="N133" i="4" s="1"/>
  <c r="L133" i="4"/>
  <c r="K134" i="4"/>
  <c r="N134" i="4" s="1"/>
  <c r="L134" i="4"/>
  <c r="K135" i="4"/>
  <c r="N135" i="4" s="1"/>
  <c r="L135" i="4"/>
  <c r="K136" i="4"/>
  <c r="N136" i="4" s="1"/>
  <c r="L136" i="4"/>
  <c r="K137" i="4"/>
  <c r="N137" i="4" s="1"/>
  <c r="L137" i="4"/>
  <c r="K138" i="4"/>
  <c r="N138" i="4" s="1"/>
  <c r="L138" i="4"/>
  <c r="M138" i="4" s="1"/>
  <c r="L129" i="4"/>
  <c r="K112" i="4"/>
  <c r="N112" i="4" s="1"/>
  <c r="L112" i="4"/>
  <c r="M112" i="4" s="1"/>
  <c r="K113" i="4"/>
  <c r="N113" i="4" s="1"/>
  <c r="L113" i="4"/>
  <c r="M113" i="4" s="1"/>
  <c r="K114" i="4"/>
  <c r="N114" i="4" s="1"/>
  <c r="L114" i="4"/>
  <c r="M114" i="4" s="1"/>
  <c r="K73" i="4"/>
  <c r="N73" i="4" s="1"/>
  <c r="L73" i="4"/>
  <c r="M73" i="4" s="1"/>
  <c r="N129" i="4" l="1"/>
  <c r="N128" i="4" s="1"/>
  <c r="O129" i="4" s="1"/>
  <c r="K128" i="4"/>
  <c r="M128" i="4"/>
  <c r="P129" i="4" s="1"/>
  <c r="L128" i="4"/>
  <c r="L122" i="4"/>
  <c r="M122" i="4" s="1"/>
  <c r="K122" i="4"/>
  <c r="N122" i="4" s="1"/>
  <c r="J120" i="4" l="1"/>
  <c r="L22" i="4" l="1"/>
  <c r="M22" i="4" s="1"/>
  <c r="M24" i="4"/>
  <c r="M27" i="4"/>
  <c r="M28" i="4"/>
  <c r="M30" i="4"/>
  <c r="M31" i="4"/>
  <c r="L21" i="4"/>
  <c r="M21" i="4" s="1"/>
  <c r="Q88" i="4"/>
  <c r="Q139" i="4"/>
  <c r="Q127" i="4" s="1"/>
  <c r="Q119" i="4" s="1"/>
  <c r="Q109" i="4"/>
  <c r="Q100" i="4"/>
  <c r="Q78" i="4"/>
  <c r="Q67" i="4"/>
  <c r="Q56" i="4"/>
  <c r="Q43" i="4"/>
  <c r="Q32" i="4"/>
  <c r="Q19" i="4"/>
  <c r="Q8" i="4"/>
  <c r="L141" i="4"/>
  <c r="M141" i="4" s="1"/>
  <c r="L142" i="4"/>
  <c r="M142" i="4" s="1"/>
  <c r="L143" i="4"/>
  <c r="M143" i="4" s="1"/>
  <c r="L144" i="4"/>
  <c r="M144" i="4" s="1"/>
  <c r="L145" i="4"/>
  <c r="M145" i="4" s="1"/>
  <c r="L146" i="4"/>
  <c r="M146" i="4" s="1"/>
  <c r="L147" i="4"/>
  <c r="M147" i="4" s="1"/>
  <c r="L148" i="4"/>
  <c r="M148" i="4" s="1"/>
  <c r="J140" i="4"/>
  <c r="J110" i="4"/>
  <c r="J101" i="4"/>
  <c r="J89" i="4"/>
  <c r="J79" i="4"/>
  <c r="J68" i="4"/>
  <c r="J57" i="4"/>
  <c r="J44" i="4"/>
  <c r="J33" i="4"/>
  <c r="J20" i="4"/>
  <c r="J9" i="4"/>
  <c r="K142" i="4"/>
  <c r="N142" i="4" s="1"/>
  <c r="K143" i="4"/>
  <c r="N143" i="4" s="1"/>
  <c r="K144" i="4"/>
  <c r="N144" i="4" s="1"/>
  <c r="K145" i="4"/>
  <c r="N145" i="4" s="1"/>
  <c r="K146" i="4"/>
  <c r="N146" i="4" s="1"/>
  <c r="K147" i="4"/>
  <c r="N147" i="4" s="1"/>
  <c r="K148" i="4"/>
  <c r="N148" i="4" s="1"/>
  <c r="K141" i="4"/>
  <c r="N141" i="4" s="1"/>
  <c r="K123" i="4"/>
  <c r="N123" i="4" s="1"/>
  <c r="K124" i="4"/>
  <c r="N124" i="4" s="1"/>
  <c r="K125" i="4"/>
  <c r="N125" i="4" s="1"/>
  <c r="K126" i="4"/>
  <c r="N126" i="4" s="1"/>
  <c r="K115" i="4"/>
  <c r="N115" i="4" s="1"/>
  <c r="K116" i="4"/>
  <c r="N116" i="4" s="1"/>
  <c r="K117" i="4"/>
  <c r="N117" i="4" s="1"/>
  <c r="K118" i="4"/>
  <c r="N118" i="4" s="1"/>
  <c r="K104" i="4"/>
  <c r="N104" i="4" s="1"/>
  <c r="K105" i="4"/>
  <c r="N105" i="4" s="1"/>
  <c r="K106" i="4"/>
  <c r="N106" i="4" s="1"/>
  <c r="K107" i="4"/>
  <c r="N107" i="4" s="1"/>
  <c r="K108" i="4"/>
  <c r="N108" i="4" s="1"/>
  <c r="K121" i="4"/>
  <c r="K111" i="4"/>
  <c r="N111" i="4" s="1"/>
  <c r="K102" i="4"/>
  <c r="K91" i="4"/>
  <c r="N91" i="4" s="1"/>
  <c r="K92" i="4"/>
  <c r="N92" i="4" s="1"/>
  <c r="K93" i="4"/>
  <c r="N93" i="4" s="1"/>
  <c r="K94" i="4"/>
  <c r="N94" i="4" s="1"/>
  <c r="K95" i="4"/>
  <c r="N95" i="4" s="1"/>
  <c r="K96" i="4"/>
  <c r="N96" i="4" s="1"/>
  <c r="K97" i="4"/>
  <c r="N97" i="4" s="1"/>
  <c r="K98" i="4"/>
  <c r="N98" i="4" s="1"/>
  <c r="K99" i="4"/>
  <c r="N99" i="4" s="1"/>
  <c r="K81" i="4"/>
  <c r="N81" i="4" s="1"/>
  <c r="K82" i="4"/>
  <c r="N82" i="4" s="1"/>
  <c r="K83" i="4"/>
  <c r="N83" i="4" s="1"/>
  <c r="K84" i="4"/>
  <c r="N84" i="4" s="1"/>
  <c r="K85" i="4"/>
  <c r="N85" i="4" s="1"/>
  <c r="K86" i="4"/>
  <c r="N86" i="4" s="1"/>
  <c r="K87" i="4"/>
  <c r="N87" i="4" s="1"/>
  <c r="K90" i="4"/>
  <c r="N90" i="4" s="1"/>
  <c r="K80" i="4"/>
  <c r="K70" i="4"/>
  <c r="N70" i="4" s="1"/>
  <c r="K71" i="4"/>
  <c r="N71" i="4" s="1"/>
  <c r="K72" i="4"/>
  <c r="N72" i="4" s="1"/>
  <c r="K74" i="4"/>
  <c r="N74" i="4" s="1"/>
  <c r="K75" i="4"/>
  <c r="N75" i="4" s="1"/>
  <c r="K76" i="4"/>
  <c r="N76" i="4" s="1"/>
  <c r="K77" i="4"/>
  <c r="N77" i="4" s="1"/>
  <c r="K69" i="4"/>
  <c r="N69" i="4" s="1"/>
  <c r="K59" i="4"/>
  <c r="N59" i="4" s="1"/>
  <c r="K60" i="4"/>
  <c r="K61" i="4"/>
  <c r="N61" i="4" s="1"/>
  <c r="K62" i="4"/>
  <c r="N62" i="4" s="1"/>
  <c r="K63" i="4"/>
  <c r="N63" i="4" s="1"/>
  <c r="K64" i="4"/>
  <c r="N64" i="4" s="1"/>
  <c r="K65" i="4"/>
  <c r="N65" i="4" s="1"/>
  <c r="K66" i="4"/>
  <c r="N66" i="4" s="1"/>
  <c r="K58" i="4"/>
  <c r="N58" i="4" s="1"/>
  <c r="K46" i="4"/>
  <c r="N46" i="4" s="1"/>
  <c r="K47" i="4"/>
  <c r="N47" i="4" s="1"/>
  <c r="K48" i="4"/>
  <c r="N48" i="4" s="1"/>
  <c r="K49" i="4"/>
  <c r="N49" i="4" s="1"/>
  <c r="K50" i="4"/>
  <c r="N50" i="4" s="1"/>
  <c r="K51" i="4"/>
  <c r="N51" i="4" s="1"/>
  <c r="K52" i="4"/>
  <c r="N52" i="4" s="1"/>
  <c r="K53" i="4"/>
  <c r="N53" i="4" s="1"/>
  <c r="K54" i="4"/>
  <c r="N54" i="4" s="1"/>
  <c r="K55" i="4"/>
  <c r="N55" i="4" s="1"/>
  <c r="K45" i="4"/>
  <c r="N45" i="4" s="1"/>
  <c r="K35" i="4"/>
  <c r="N35" i="4" s="1"/>
  <c r="K36" i="4"/>
  <c r="N36" i="4" s="1"/>
  <c r="K37" i="4"/>
  <c r="N37" i="4" s="1"/>
  <c r="K38" i="4"/>
  <c r="N38" i="4" s="1"/>
  <c r="K39" i="4"/>
  <c r="N39" i="4" s="1"/>
  <c r="K40" i="4"/>
  <c r="N40" i="4" s="1"/>
  <c r="K41" i="4"/>
  <c r="N41" i="4" s="1"/>
  <c r="K42" i="4"/>
  <c r="N42" i="4" s="1"/>
  <c r="K34" i="4"/>
  <c r="K11" i="4"/>
  <c r="N11" i="4" s="1"/>
  <c r="K12" i="4"/>
  <c r="N12" i="4" s="1"/>
  <c r="K13" i="4"/>
  <c r="N13" i="4" s="1"/>
  <c r="K14" i="4"/>
  <c r="N14" i="4" s="1"/>
  <c r="K15" i="4"/>
  <c r="N15" i="4" s="1"/>
  <c r="K16" i="4"/>
  <c r="N16" i="4" s="1"/>
  <c r="K17" i="4"/>
  <c r="N17" i="4" s="1"/>
  <c r="K18" i="4"/>
  <c r="N18" i="4" s="1"/>
  <c r="K10" i="4"/>
  <c r="N10" i="4" s="1"/>
  <c r="K22" i="4"/>
  <c r="N22" i="4" s="1"/>
  <c r="K21" i="4"/>
  <c r="M25" i="4"/>
  <c r="M26" i="4"/>
  <c r="M29" i="4"/>
  <c r="L18" i="4"/>
  <c r="M18" i="4" s="1"/>
  <c r="L10" i="4"/>
  <c r="M10" i="4" s="1"/>
  <c r="L126" i="4"/>
  <c r="M126" i="4" s="1"/>
  <c r="L125" i="4"/>
  <c r="M125" i="4" s="1"/>
  <c r="L124" i="4"/>
  <c r="M124" i="4" s="1"/>
  <c r="L123" i="4"/>
  <c r="M123" i="4" s="1"/>
  <c r="L121" i="4"/>
  <c r="L118" i="4"/>
  <c r="M118" i="4" s="1"/>
  <c r="L117" i="4"/>
  <c r="M117" i="4" s="1"/>
  <c r="L116" i="4"/>
  <c r="M116" i="4" s="1"/>
  <c r="L115" i="4"/>
  <c r="M115" i="4" s="1"/>
  <c r="L111" i="4"/>
  <c r="M111" i="4" s="1"/>
  <c r="L108" i="4"/>
  <c r="M108" i="4" s="1"/>
  <c r="L107" i="4"/>
  <c r="M107" i="4" s="1"/>
  <c r="L106" i="4"/>
  <c r="M106" i="4" s="1"/>
  <c r="L105" i="4"/>
  <c r="M105" i="4" s="1"/>
  <c r="L104" i="4"/>
  <c r="M104" i="4" s="1"/>
  <c r="L102" i="4"/>
  <c r="M102" i="4" s="1"/>
  <c r="L99" i="4"/>
  <c r="M99" i="4" s="1"/>
  <c r="L98" i="4"/>
  <c r="M98" i="4" s="1"/>
  <c r="L97" i="4"/>
  <c r="M97" i="4" s="1"/>
  <c r="L96" i="4"/>
  <c r="M96" i="4" s="1"/>
  <c r="L95" i="4"/>
  <c r="M95" i="4" s="1"/>
  <c r="L94" i="4"/>
  <c r="M94" i="4" s="1"/>
  <c r="L93" i="4"/>
  <c r="M93" i="4" s="1"/>
  <c r="L92" i="4"/>
  <c r="M92" i="4" s="1"/>
  <c r="L91" i="4"/>
  <c r="M91" i="4" s="1"/>
  <c r="L90" i="4"/>
  <c r="M90" i="4" s="1"/>
  <c r="L87" i="4"/>
  <c r="M87" i="4" s="1"/>
  <c r="L86" i="4"/>
  <c r="M86" i="4" s="1"/>
  <c r="L85" i="4"/>
  <c r="M85" i="4" s="1"/>
  <c r="L84" i="4"/>
  <c r="M84" i="4" s="1"/>
  <c r="L83" i="4"/>
  <c r="M83" i="4" s="1"/>
  <c r="L82" i="4"/>
  <c r="M82" i="4" s="1"/>
  <c r="L81" i="4"/>
  <c r="M81" i="4" s="1"/>
  <c r="L80" i="4"/>
  <c r="M80" i="4" s="1"/>
  <c r="L77" i="4"/>
  <c r="M77" i="4" s="1"/>
  <c r="L76" i="4"/>
  <c r="M76" i="4" s="1"/>
  <c r="L75" i="4"/>
  <c r="M75" i="4" s="1"/>
  <c r="L74" i="4"/>
  <c r="M74" i="4" s="1"/>
  <c r="L72" i="4"/>
  <c r="M72" i="4" s="1"/>
  <c r="L71" i="4"/>
  <c r="M71" i="4" s="1"/>
  <c r="L70" i="4"/>
  <c r="M70" i="4" s="1"/>
  <c r="L69" i="4"/>
  <c r="M69" i="4" s="1"/>
  <c r="L66" i="4"/>
  <c r="M66" i="4" s="1"/>
  <c r="L65" i="4"/>
  <c r="M65" i="4" s="1"/>
  <c r="L64" i="4"/>
  <c r="M64" i="4" s="1"/>
  <c r="L63" i="4"/>
  <c r="M63" i="4" s="1"/>
  <c r="L62" i="4"/>
  <c r="M62" i="4" s="1"/>
  <c r="L61" i="4"/>
  <c r="M61" i="4" s="1"/>
  <c r="L60" i="4"/>
  <c r="M60" i="4" s="1"/>
  <c r="L59" i="4"/>
  <c r="M59" i="4" s="1"/>
  <c r="L58" i="4"/>
  <c r="M58" i="4" s="1"/>
  <c r="L55" i="4"/>
  <c r="M55" i="4" s="1"/>
  <c r="L54" i="4"/>
  <c r="M54" i="4" s="1"/>
  <c r="L53" i="4"/>
  <c r="M53" i="4" s="1"/>
  <c r="L52" i="4"/>
  <c r="M52" i="4" s="1"/>
  <c r="L51" i="4"/>
  <c r="M51" i="4" s="1"/>
  <c r="L50" i="4"/>
  <c r="M50" i="4" s="1"/>
  <c r="L49" i="4"/>
  <c r="M49" i="4" s="1"/>
  <c r="L48" i="4"/>
  <c r="M48" i="4" s="1"/>
  <c r="L47" i="4"/>
  <c r="M47" i="4" s="1"/>
  <c r="L46" i="4"/>
  <c r="M46" i="4" s="1"/>
  <c r="L45" i="4"/>
  <c r="M45" i="4" s="1"/>
  <c r="L42" i="4"/>
  <c r="M42" i="4" s="1"/>
  <c r="L41" i="4"/>
  <c r="M41" i="4" s="1"/>
  <c r="L40" i="4"/>
  <c r="M40" i="4" s="1"/>
  <c r="L39" i="4"/>
  <c r="M39" i="4" s="1"/>
  <c r="L38" i="4"/>
  <c r="M38" i="4" s="1"/>
  <c r="L37" i="4"/>
  <c r="M37" i="4" s="1"/>
  <c r="L36" i="4"/>
  <c r="M36" i="4" s="1"/>
  <c r="L35" i="4"/>
  <c r="M35" i="4" s="1"/>
  <c r="L34" i="4"/>
  <c r="M34" i="4" s="1"/>
  <c r="L17" i="4"/>
  <c r="M17" i="4" s="1"/>
  <c r="L16" i="4"/>
  <c r="M16" i="4" s="1"/>
  <c r="L15" i="4"/>
  <c r="M15" i="4" s="1"/>
  <c r="L14" i="4"/>
  <c r="M14" i="4" s="1"/>
  <c r="M13" i="4"/>
  <c r="L12" i="4"/>
  <c r="M12" i="4" s="1"/>
  <c r="L11" i="4"/>
  <c r="M11" i="4" s="1"/>
  <c r="G5" i="4"/>
  <c r="K140" i="4" l="1"/>
  <c r="Q7" i="4"/>
  <c r="K68" i="4"/>
  <c r="N89" i="4"/>
  <c r="O90" i="4" s="1"/>
  <c r="K20" i="4"/>
  <c r="K79" i="4"/>
  <c r="N21" i="4"/>
  <c r="N20" i="4" s="1"/>
  <c r="O21" i="4" s="1"/>
  <c r="L20" i="4"/>
  <c r="K33" i="4"/>
  <c r="N140" i="4"/>
  <c r="O141" i="4" s="1"/>
  <c r="M140" i="4"/>
  <c r="P141" i="4" s="1"/>
  <c r="L140" i="4"/>
  <c r="M121" i="4"/>
  <c r="M120" i="4" s="1"/>
  <c r="P121" i="4" s="1"/>
  <c r="L120" i="4"/>
  <c r="N121" i="4"/>
  <c r="K120" i="4"/>
  <c r="M33" i="4"/>
  <c r="P34" i="4" s="1"/>
  <c r="M20" i="4"/>
  <c r="P21" i="4" s="1"/>
  <c r="L89" i="4"/>
  <c r="L57" i="4"/>
  <c r="M57" i="4"/>
  <c r="P58" i="4" s="1"/>
  <c r="M68" i="4"/>
  <c r="P69" i="4" s="1"/>
  <c r="M79" i="4"/>
  <c r="P80" i="4" s="1"/>
  <c r="N34" i="4"/>
  <c r="N33" i="4" s="1"/>
  <c r="O34" i="4" s="1"/>
  <c r="K101" i="4"/>
  <c r="L79" i="4"/>
  <c r="L33" i="4"/>
  <c r="N80" i="4"/>
  <c r="N79" i="4" s="1"/>
  <c r="O80" i="4" s="1"/>
  <c r="K9" i="4"/>
  <c r="K44" i="4"/>
  <c r="K57" i="4"/>
  <c r="N68" i="4"/>
  <c r="O69" i="4" s="1"/>
  <c r="L44" i="4"/>
  <c r="L110" i="4"/>
  <c r="L68" i="4"/>
  <c r="K89" i="4"/>
  <c r="N44" i="4"/>
  <c r="O45" i="4" s="1"/>
  <c r="K110" i="4"/>
  <c r="M44" i="4"/>
  <c r="P45" i="4" s="1"/>
  <c r="M101" i="4"/>
  <c r="P102" i="4" s="1"/>
  <c r="M89" i="4"/>
  <c r="P90" i="4" s="1"/>
  <c r="M110" i="4"/>
  <c r="P111" i="4" s="1"/>
  <c r="N9" i="4"/>
  <c r="O10" i="4" s="1"/>
  <c r="L101" i="4"/>
  <c r="N102" i="4"/>
  <c r="N101" i="4" s="1"/>
  <c r="O102" i="4" s="1"/>
  <c r="N60" i="4"/>
  <c r="N57" i="4" s="1"/>
  <c r="O58" i="4" s="1"/>
  <c r="N110" i="4"/>
  <c r="O111" i="4" s="1"/>
  <c r="M9" i="4"/>
  <c r="P10" i="4" s="1"/>
  <c r="L9" i="4"/>
  <c r="P7" i="4" l="1"/>
  <c r="N120" i="4"/>
  <c r="O121" i="4" s="1"/>
  <c r="O7" i="4" s="1"/>
</calcChain>
</file>

<file path=xl/comments1.xml><?xml version="1.0" encoding="utf-8"?>
<comments xmlns="http://schemas.openxmlformats.org/spreadsheetml/2006/main">
  <authors>
    <author>MERCEDES DEL SOCORRO RAMIREZ URAN</author>
    <author>MVARGASV</author>
    <author>LILIANA ARIAS CORTES</author>
    <author>MARY YANET VARGAS VALENCIA</author>
    <author>XP BlackCrystal™ v8</author>
  </authors>
  <commentList>
    <comment ref="B14" authorId="0">
      <text>
        <r>
          <rPr>
            <sz val="9"/>
            <color indexed="81"/>
            <rFont val="Tahoma"/>
            <family val="2"/>
          </rPr>
          <t>enfoque diferencial :ciclo de vida, género, etnia, víctimas del conflicto , discapacidad.</t>
        </r>
      </text>
    </comment>
    <comment ref="B15" authorId="0">
      <text>
        <r>
          <rPr>
            <sz val="9"/>
            <color indexed="81"/>
            <rFont val="Tahoma"/>
            <family val="2"/>
          </rPr>
          <t>enfoque diferencial :ciclo de vida, género, etnia, víctimas del conflicto , discapacidad.</t>
        </r>
      </text>
    </comment>
    <comment ref="B26" authorId="0">
      <text>
        <r>
          <rPr>
            <sz val="9"/>
            <color indexed="81"/>
            <rFont val="Tahoma"/>
            <family val="2"/>
          </rPr>
          <t xml:space="preserve">
Enfoque diferencial :ciclo de vida, género, etnia, víctimas del conflicto , discapacidad.</t>
        </r>
      </text>
    </comment>
    <comment ref="B38" authorId="0">
      <text>
        <r>
          <rPr>
            <sz val="9"/>
            <color indexed="81"/>
            <rFont val="Tahoma"/>
            <family val="2"/>
          </rPr>
          <t>enfoque diferencial :ciclo de vida, género, etnia, víctimas del conflicto , discapacidad.</t>
        </r>
      </text>
    </comment>
    <comment ref="B49" authorId="0">
      <text>
        <r>
          <rPr>
            <sz val="9"/>
            <color indexed="81"/>
            <rFont val="Tahoma"/>
            <family val="2"/>
          </rPr>
          <t xml:space="preserve">
 enfoque diferencial :ciclo de vida, género, etnia, víctimas del conflicto , discapacidad.</t>
        </r>
      </text>
    </comment>
    <comment ref="B72" authorId="0">
      <text>
        <r>
          <rPr>
            <sz val="8"/>
            <color indexed="81"/>
            <rFont val="Tahoma"/>
            <family val="2"/>
          </rPr>
          <t>enfoque diferencial :ciclo de vida, género, etnia, víctimas del conflicto , discapacidad.</t>
        </r>
      </text>
    </comment>
    <comment ref="B83" authorId="0">
      <text>
        <r>
          <rPr>
            <sz val="9"/>
            <color indexed="81"/>
            <rFont val="Tahoma"/>
            <family val="2"/>
          </rPr>
          <t xml:space="preserve">
 enfoque diferencial :ciclo de vida, género, etnia, víctimas del conflicto , discapacidad.</t>
        </r>
      </text>
    </comment>
    <comment ref="B105" authorId="0">
      <text>
        <r>
          <rPr>
            <sz val="9"/>
            <color indexed="81"/>
            <rFont val="Tahoma"/>
            <family val="2"/>
          </rPr>
          <t xml:space="preserve">
 enfoque diferencial :ciclo de vida, género, etnia, víctimas del conflicto , discapacidad.</t>
        </r>
      </text>
    </comment>
    <comment ref="B124" authorId="1">
      <text>
        <r>
          <rPr>
            <sz val="9"/>
            <color indexed="81"/>
            <rFont val="Tahoma"/>
            <family val="2"/>
          </rPr>
          <t xml:space="preserve">1. no cumple con ninguno 3.una de las tres 4. dos de las tres, 5. las tres
</t>
        </r>
      </text>
    </comment>
    <comment ref="B125" authorId="1">
      <text>
        <r>
          <rPr>
            <sz val="9"/>
            <color indexed="81"/>
            <rFont val="Tahoma"/>
            <family val="2"/>
          </rPr>
          <t xml:space="preserve">1. NO cumple  5. cumple
</t>
        </r>
      </text>
    </comment>
    <comment ref="B126" authorId="2">
      <text>
        <r>
          <rPr>
            <sz val="9"/>
            <color indexed="81"/>
            <rFont val="Tahoma"/>
            <family val="2"/>
          </rPr>
          <t>1. no cumple con ninguno 3.una de las tres 4. dos de las tres, 5. las tres</t>
        </r>
      </text>
    </comment>
    <comment ref="B129" authorId="3">
      <text>
        <r>
          <rPr>
            <b/>
            <sz val="9"/>
            <color indexed="81"/>
            <rFont val="Tahoma"/>
            <family val="2"/>
          </rPr>
          <t>MARY YANET VARGAS VALENCIA:</t>
        </r>
        <r>
          <rPr>
            <sz val="9"/>
            <color indexed="81"/>
            <rFont val="Tahoma"/>
            <family val="2"/>
          </rPr>
          <t xml:space="preserve">
1. No tiene plan de capacitación.
2. Tiene plan de capacitación pero no incluye ningun tema de victimas.
3. El plan de copacitación incluye al menos 1 tema de victimas.
4. El plan de capacitación incluye al menos 2 y/3 temas de victimas.
5. El plan de capacitación incluye 4 o más temas de victimas.  
</t>
        </r>
      </text>
    </comment>
    <comment ref="B130" authorId="3">
      <text>
        <r>
          <rPr>
            <b/>
            <sz val="9"/>
            <color indexed="81"/>
            <rFont val="Tahoma"/>
            <family val="2"/>
          </rPr>
          <t>MARY YANET VARGAS VALENCIA:</t>
        </r>
        <r>
          <rPr>
            <sz val="9"/>
            <color indexed="81"/>
            <rFont val="Tahoma"/>
            <family val="2"/>
          </rPr>
          <t xml:space="preserve">
1. No tiene evidencias de un plan de capacitación a gestores municipales.
2. Se tiene evidencia de una plan de capacitación a gestores municipales pero ningun tema se relaciona con victimas.
3. El plan de capacitación a gestoras tiene al menos un tema de victimas.
4. El plan de capacitación tiene tema de victimas y se articulan acciones con el PAPSIVI.
5. El plan de capacitación tiene varios temas de victimas y se articulan acciones con el PAPSIVI</t>
        </r>
      </text>
    </comment>
    <comment ref="B131" authorId="3">
      <text>
        <r>
          <rPr>
            <b/>
            <sz val="9"/>
            <color indexed="81"/>
            <rFont val="Tahoma"/>
            <family val="2"/>
          </rPr>
          <t>MARY YANET VARGAS VALENCIA:</t>
        </r>
        <r>
          <rPr>
            <sz val="9"/>
            <color indexed="81"/>
            <rFont val="Tahoma"/>
            <family val="2"/>
          </rPr>
          <t xml:space="preserve">
1. No se presentan evidencias de solicitud.
3. Tienen evidencias de la solicitud al Ministerio de la clave de acceso.
4. Tienen Clave de acceso a VIVANTO y se identifican las personas victimas en su base de datos.
5. Cumplen con el item anterior y le brindan a sus afiliados victimas servicios especiales alternativos.
</t>
        </r>
      </text>
    </comment>
    <comment ref="B132" authorId="3">
      <text>
        <r>
          <rPr>
            <b/>
            <sz val="9"/>
            <color indexed="81"/>
            <rFont val="Tahoma"/>
            <family val="2"/>
          </rPr>
          <t>MARY YANET VARGAS VALENCIA:</t>
        </r>
        <r>
          <rPr>
            <sz val="9"/>
            <color indexed="81"/>
            <rFont val="Tahoma"/>
            <family val="2"/>
          </rPr>
          <t xml:space="preserve">
1. No cumplen con ninguna acción.
2. Cumplen solo con una de las acciones.
3. Cumplen con al menos dos de las acciones con población victima.
4. Cumplen con al menos 3 de las acciones requeridas.
5. Cumplen con 4 o más acciones para la población victima afiliada.  </t>
        </r>
      </text>
    </comment>
    <comment ref="B133" authorId="3">
      <text>
        <r>
          <rPr>
            <b/>
            <sz val="9"/>
            <color indexed="81"/>
            <rFont val="Tahoma"/>
            <family val="2"/>
          </rPr>
          <t>MARY YANET VARGAS VALENCIA:</t>
        </r>
        <r>
          <rPr>
            <sz val="9"/>
            <color indexed="81"/>
            <rFont val="Tahoma"/>
            <family val="2"/>
          </rPr>
          <t xml:space="preserve">
1. No cumple con ninguna de la acciones.
2. Cumple solo una de las acciones planteadas.
3. Cumple solo dos de las acciones planteadas.
4. Cumple tres o más de las acciones planteadas.
5. Cumples con todas las acciones planteadas y otras iniciativas de la EAPB
</t>
        </r>
      </text>
    </comment>
    <comment ref="B134" authorId="3">
      <text>
        <r>
          <rPr>
            <b/>
            <sz val="9"/>
            <color indexed="81"/>
            <rFont val="Tahoma"/>
            <family val="2"/>
          </rPr>
          <t>MARY YANET VARGAS VALENCIA:</t>
        </r>
        <r>
          <rPr>
            <sz val="9"/>
            <color indexed="81"/>
            <rFont val="Tahoma"/>
            <family val="2"/>
          </rPr>
          <t xml:space="preserve">
1. La EAPB no tiene proceso de PQRS.
2. Se identifica un proceso de PQRS sin clasificación, analisis ni seguimiento.
3. Se identifica un proceso de PQRS sin identificar el municipio donde se origina la queja y sin el seguimiento a las acciones correctivas.
4. El proceso de PQRS  puede mostrarse por municipio e identificar las acciones correctivas en cada IPS de la red.
</t>
        </r>
      </text>
    </comment>
    <comment ref="B135" authorId="3">
      <text>
        <r>
          <rPr>
            <b/>
            <sz val="9"/>
            <color indexed="81"/>
            <rFont val="Tahoma"/>
            <family val="2"/>
          </rPr>
          <t>MARY YANET VARGAS VALENCIA:</t>
        </r>
        <r>
          <rPr>
            <sz val="9"/>
            <color indexed="81"/>
            <rFont val="Tahoma"/>
            <family val="2"/>
          </rPr>
          <t xml:space="preserve">
1. La EAPB no tiene implementada ninguna herramienta para manifestaciones de PQRS por parte de sus afiliados 2. La EAPB cuenta solo con una herramienta para recepcionar PQRS.
3. la EAPB cuenta con 2 herramientas para recepcionar las PQRS
4. La EAPB cuenta con todas las herramientas que dispone la norma para recepcionar PQRS.
</t>
        </r>
      </text>
    </comment>
    <comment ref="B136" authorId="3">
      <text>
        <r>
          <rPr>
            <b/>
            <sz val="9"/>
            <color indexed="81"/>
            <rFont val="Tahoma"/>
            <family val="2"/>
          </rPr>
          <t>MARY YANET VARGAS VALENCIA:</t>
        </r>
        <r>
          <rPr>
            <sz val="9"/>
            <color indexed="81"/>
            <rFont val="Tahoma"/>
            <family val="2"/>
          </rPr>
          <t xml:space="preserve">
1. La EAPB no realiza las encuestas de satisfacción.
2. La EAPB realiza las encuestas de satisfacción pero no socializa los resultados 
3. La EAPB muestra los resultados de sus encuestas de satisfacción solamente por medio de volantes y en su nivel directivos, pero en ningun otro medio.
4. La EAPB realiza publicación de sus resultados de las encuestas de satisfacción en carteleras y con la asociación de usuarios. 
</t>
        </r>
      </text>
    </comment>
    <comment ref="B137" authorId="3">
      <text>
        <r>
          <rPr>
            <b/>
            <sz val="9"/>
            <color indexed="81"/>
            <rFont val="Tahoma"/>
            <family val="2"/>
          </rPr>
          <t>MARY YANET VARGAS VALENCIA:</t>
        </r>
        <r>
          <rPr>
            <sz val="9"/>
            <color indexed="81"/>
            <rFont val="Tahoma"/>
            <family val="2"/>
          </rPr>
          <t xml:space="preserve">
1. La EAPB no cuenta con Asociación de usuarios.
2. La EAPB cuenta con Asociación de usuarios pero no establece ningun apoyo ni acompañamiento.
3. La EAPB cuenta con una asociación de usuarios y le hace acompañamiento pero no cuenta con representantes de cada municipio donde tiene afiliados.
4. La EAPB cuenta con Asociados representantes de todos los municipios donde tiene afiliados y les brinda acompañamiento, participan en las actividades propias de la As.
5. La EAPB cumple con el item anterior y hace acompañamiento a nivel municipal y encuentros centrales con todos los asociados, promoviendo su comunicación.
</t>
        </r>
      </text>
    </comment>
    <comment ref="B138" authorId="2">
      <text>
        <r>
          <rPr>
            <sz val="9"/>
            <color indexed="81"/>
            <rFont val="Tahoma"/>
            <family val="2"/>
          </rPr>
          <t xml:space="preserve">1. NO rinde cuentas 2. Solo informe de gestión  escrito por la Web 3.  4. dos al año 5. dos al año con impacto en los municipios donde tiene afiliados
</t>
        </r>
      </text>
    </comment>
    <comment ref="B141" authorId="2">
      <text>
        <r>
          <rPr>
            <sz val="9"/>
            <color indexed="81"/>
            <rFont val="Tahoma"/>
            <family val="2"/>
          </rPr>
          <t>1. muy deficiente, 2. deficiente 3. aceptable 4. satisfactorio 5. sobresaliente</t>
        </r>
        <r>
          <rPr>
            <sz val="9"/>
            <color indexed="81"/>
            <rFont val="Tahoma"/>
            <family val="2"/>
          </rPr>
          <t xml:space="preserve">
</t>
        </r>
      </text>
    </comment>
    <comment ref="F141" authorId="4">
      <text>
        <r>
          <rPr>
            <sz val="8"/>
            <color indexed="81"/>
            <rFont val="Tahoma"/>
            <family val="2"/>
          </rPr>
          <t>ACUERDO 125 DE 1999 
ARTÍCULO  2º .- Modifíquese el artículo 13 del Acuerdo 117 el cual quedará así:
ARTÍCULO 13º. - Complementariedad de las acciones del Plan de Atención Básica con las actividades, intervenciones y procedimientos de demanda inducida y obligatorio cumplimiento, incluidas en el POS y POS - S. Las EPS, Entidades Adaptadas y Transformadas y Administradoras del Régimen Subsidiado, acudirán a las convocatorias que efectúen las Direcciones Municipales de Salud, para fomentar el desarrollo de actividades incluidas en el POS y POS -S, complementarias al Plan de Atención Básica en su localidad, las cuales deben realizar a su población afiliada.</t>
        </r>
      </text>
    </comment>
  </commentList>
</comments>
</file>

<file path=xl/sharedStrings.xml><?xml version="1.0" encoding="utf-8"?>
<sst xmlns="http://schemas.openxmlformats.org/spreadsheetml/2006/main" count="999" uniqueCount="685">
  <si>
    <t>Subsidiado</t>
  </si>
  <si>
    <t>NOMBRE DE LOS SERVIDORES SSSA:</t>
  </si>
  <si>
    <t>CRITERIOS DE EVALUACIÓN</t>
  </si>
  <si>
    <t>FUNDAMENTO NORMATIVO</t>
  </si>
  <si>
    <t>SOPORTES</t>
  </si>
  <si>
    <t>OBSERVACIONES</t>
  </si>
  <si>
    <t>2.10</t>
  </si>
  <si>
    <t>3.1</t>
  </si>
  <si>
    <t>3.2</t>
  </si>
  <si>
    <t>3.3</t>
  </si>
  <si>
    <t>3.4</t>
  </si>
  <si>
    <t>3.5</t>
  </si>
  <si>
    <t>3.6</t>
  </si>
  <si>
    <t>3.7</t>
  </si>
  <si>
    <t>3.8</t>
  </si>
  <si>
    <t>3.9</t>
  </si>
  <si>
    <t>4.1</t>
  </si>
  <si>
    <t>4.2</t>
  </si>
  <si>
    <t>4.3</t>
  </si>
  <si>
    <t>4.4</t>
  </si>
  <si>
    <t>4.5</t>
  </si>
  <si>
    <t>4.6</t>
  </si>
  <si>
    <t>4.7</t>
  </si>
  <si>
    <t>4.8</t>
  </si>
  <si>
    <t>5.1</t>
  </si>
  <si>
    <t>5.2</t>
  </si>
  <si>
    <t>5.3</t>
  </si>
  <si>
    <t>5.4</t>
  </si>
  <si>
    <t>5.5</t>
  </si>
  <si>
    <t>6.1</t>
  </si>
  <si>
    <t>6.2</t>
  </si>
  <si>
    <t>6.3</t>
  </si>
  <si>
    <t>6.4</t>
  </si>
  <si>
    <t>6.5</t>
  </si>
  <si>
    <t>6.6</t>
  </si>
  <si>
    <t>6.7</t>
  </si>
  <si>
    <t>6.8</t>
  </si>
  <si>
    <t>7.1</t>
  </si>
  <si>
    <t>7.2</t>
  </si>
  <si>
    <t>7.3</t>
  </si>
  <si>
    <t>7.4</t>
  </si>
  <si>
    <t>7.5</t>
  </si>
  <si>
    <t>7.6</t>
  </si>
  <si>
    <t>7.7</t>
  </si>
  <si>
    <t>7.8</t>
  </si>
  <si>
    <t>8.1</t>
  </si>
  <si>
    <t>8.2</t>
  </si>
  <si>
    <t>8.3</t>
  </si>
  <si>
    <t>8.4</t>
  </si>
  <si>
    <t>8.5</t>
  </si>
  <si>
    <t>8.6</t>
  </si>
  <si>
    <t>8.7</t>
  </si>
  <si>
    <t>8.8</t>
  </si>
  <si>
    <t>9.1</t>
  </si>
  <si>
    <t>9.2</t>
  </si>
  <si>
    <t>9.3</t>
  </si>
  <si>
    <t>9.4</t>
  </si>
  <si>
    <t>9.5</t>
  </si>
  <si>
    <t>9.6</t>
  </si>
  <si>
    <t>COD</t>
  </si>
  <si>
    <t>EPS</t>
  </si>
  <si>
    <t>EPS003</t>
  </si>
  <si>
    <t>EPS009</t>
  </si>
  <si>
    <t>EPS033</t>
  </si>
  <si>
    <t>ESS024</t>
  </si>
  <si>
    <t>ESS002</t>
  </si>
  <si>
    <t>EPS020</t>
  </si>
  <si>
    <t>EPS031</t>
  </si>
  <si>
    <t>ESS062</t>
  </si>
  <si>
    <t>ESS091</t>
  </si>
  <si>
    <t>CCF002</t>
  </si>
  <si>
    <t>EPSI03</t>
  </si>
  <si>
    <t>EAS016</t>
  </si>
  <si>
    <t>Empresas Públicas de Medellín</t>
  </si>
  <si>
    <t>EAS027</t>
  </si>
  <si>
    <t>EPS001</t>
  </si>
  <si>
    <t>Aliansalud S.A.</t>
  </si>
  <si>
    <t>EPS002</t>
  </si>
  <si>
    <t>Salud Total S.A.</t>
  </si>
  <si>
    <t>Cafeslud S.A.</t>
  </si>
  <si>
    <t>EPS005</t>
  </si>
  <si>
    <t>Sanitas S.A.</t>
  </si>
  <si>
    <t>EPS008</t>
  </si>
  <si>
    <t>Compensar EPS</t>
  </si>
  <si>
    <t>Comfenalco Antioquia</t>
  </si>
  <si>
    <t>EPS010</t>
  </si>
  <si>
    <t>Suramericana S.A.</t>
  </si>
  <si>
    <t>EPS012</t>
  </si>
  <si>
    <t>Comfenalco Valle S.A.</t>
  </si>
  <si>
    <t>EPS013</t>
  </si>
  <si>
    <t>EPS Saludcoop</t>
  </si>
  <si>
    <t>EPS015</t>
  </si>
  <si>
    <t>Salud Colpatria</t>
  </si>
  <si>
    <t>EPS016</t>
  </si>
  <si>
    <t>Coomeva S.A.</t>
  </si>
  <si>
    <t>EPS017</t>
  </si>
  <si>
    <t>Famisanar LTDA</t>
  </si>
  <si>
    <t>EPS018</t>
  </si>
  <si>
    <t>Servicio Occidental de Salud S.A.</t>
  </si>
  <si>
    <t>EPS023</t>
  </si>
  <si>
    <t>Cruz Blanca S.A.</t>
  </si>
  <si>
    <t>EPS026</t>
  </si>
  <si>
    <t>Solsalud S.A.</t>
  </si>
  <si>
    <t>SaludVida S.A.</t>
  </si>
  <si>
    <t>EPS037</t>
  </si>
  <si>
    <t>La Nueva EPS</t>
  </si>
  <si>
    <t>Coosalud</t>
  </si>
  <si>
    <t>Caprecom</t>
  </si>
  <si>
    <t>Ecoopsos</t>
  </si>
  <si>
    <t>Emdisalud</t>
  </si>
  <si>
    <t>Asmetsalud</t>
  </si>
  <si>
    <t>Asociación Indígena del Cauca</t>
  </si>
  <si>
    <t>Selva Salud</t>
  </si>
  <si>
    <t>Comfama</t>
  </si>
  <si>
    <t>Fondo de Pasivo Social de los FN.</t>
  </si>
  <si>
    <t>Régimen</t>
  </si>
  <si>
    <t>Contributivo</t>
  </si>
  <si>
    <t>10.1</t>
  </si>
  <si>
    <t>10.2</t>
  </si>
  <si>
    <t>10.3</t>
  </si>
  <si>
    <t>10.4</t>
  </si>
  <si>
    <t>10.5</t>
  </si>
  <si>
    <t>10.6</t>
  </si>
  <si>
    <t>10.7</t>
  </si>
  <si>
    <t>criterio</t>
  </si>
  <si>
    <t>NOMBRE DEL FUNCIONARIO EAPB:</t>
  </si>
  <si>
    <t xml:space="preserve">Bases de datos actualizadas por programa </t>
  </si>
  <si>
    <t xml:space="preserve">Informes de seguimiento a indicadores </t>
  </si>
  <si>
    <t>Ley 1346 de 2009, Ley 1618 de 2013, Ley 1171 de 2007</t>
  </si>
  <si>
    <t>Registros de entrega de ayudas,  tutelas</t>
  </si>
  <si>
    <t xml:space="preserve">Planes de capacitación, </t>
  </si>
  <si>
    <t>Ley 190 de 1995, Circular 47 Única de la Superintendencia Nacional de Salud 2007, Decreto 126 DE 2010, Ley 1474 de 2011</t>
  </si>
  <si>
    <t>Decreto 1757 de 1994, Ley 190 de 1995,  Circular 47 Única de la Superintendencia Nacional de Salud 2007, Decreto 126 DE 2010</t>
  </si>
  <si>
    <t>Decreto 1757 de 1994, Circular 47 Única de la Superintendencia Nacional de Salud 2007</t>
  </si>
  <si>
    <t>Informes presentados, página web,  Actas de Asambleas, listados de asistencia</t>
  </si>
  <si>
    <t xml:space="preserve">Sentencia T025/04,Ley 1438/11, </t>
  </si>
  <si>
    <t xml:space="preserve">Bases de datos actualizadas por  el programa  de salud bucal </t>
  </si>
  <si>
    <t xml:space="preserve"> Bases de datos con los respectivos seguimientos. </t>
  </si>
  <si>
    <t xml:space="preserve">Informes consolidados. Listados de remisiones, autorizaciones. </t>
  </si>
  <si>
    <t>Anexos A4 y A11 de SSAAJ</t>
  </si>
  <si>
    <t>Formatos de  seguimiento y control en planificación y anticoncepción.</t>
  </si>
  <si>
    <t>Actas de visita y reporte de evaluación a planes de seguimiento a IPS</t>
  </si>
  <si>
    <t>Informes cuenta alto costo. Actas auditorias</t>
  </si>
  <si>
    <t>Indicadores, actas unidades de análisis. Coves.</t>
  </si>
  <si>
    <t>Plan de comunicaciones y piezas promocionales.</t>
  </si>
  <si>
    <t xml:space="preserve">bases de datos actualizadas por programa </t>
  </si>
  <si>
    <t xml:space="preserve">Resolución 412 de 2000, decreto 3518 de 2006 </t>
  </si>
  <si>
    <t>Decreto 3518 de 2006</t>
  </si>
  <si>
    <t>Sentencia T025/04</t>
  </si>
  <si>
    <t xml:space="preserve">Decreto 3518 de 2005
Lineamientos INS </t>
  </si>
  <si>
    <t>Funcionario responsable de SP
Comunicados, circulares</t>
  </si>
  <si>
    <t>BD con usuarios</t>
  </si>
  <si>
    <t xml:space="preserve">Copia de archivo de SSSA y evidencia de seguimiento </t>
  </si>
  <si>
    <t>Listado de chequeo de  indicadores y acciones de mejora</t>
  </si>
  <si>
    <t>Resolución 412 de 2000, decreto 3518 de 2006 
Lineamientos para Vigilancia en SP del INS, protocolos de los eventos de SP</t>
  </si>
  <si>
    <t>Base de datos actualizada y seguimiento de las  intervenciones realizadas</t>
  </si>
  <si>
    <t>Contratos, Proyectos APS, Actas de reuniones con entidades territoriales, informes de gestión de acciones de PyP articuladas al desarrollo de acciones del PST</t>
  </si>
  <si>
    <t>Ley 1438 de 2011, Capitulo III</t>
  </si>
  <si>
    <t>Proyectos APS, actas de reunión.</t>
  </si>
  <si>
    <t>Planes de mejora, proyecto de demanda inducida, informe de gestión donde se observen metas y seguimiento respecto a la demanda inducida</t>
  </si>
  <si>
    <t>Protocolos de atención a poblaciones especificas.</t>
  </si>
  <si>
    <t>Actas de reuniones</t>
  </si>
  <si>
    <t>SECRETARIA SECCIONAL DE SALUD Y PROTECCIÓN SOCIAL DE ANTIOQUIA</t>
  </si>
  <si>
    <t>GERENCIA DE SALUD PÚBLICA</t>
  </si>
  <si>
    <t>Tipo EAPB:</t>
  </si>
  <si>
    <t>SURA EPS</t>
  </si>
  <si>
    <t>UNISALUD</t>
  </si>
  <si>
    <t>EAS 021</t>
  </si>
  <si>
    <t>ASOCIACIÓN INDÍGENA DEL CAUCA</t>
  </si>
  <si>
    <t>CAFESALUD S.A.</t>
  </si>
  <si>
    <t>CAPRECOM</t>
  </si>
  <si>
    <t>COOMEVA S.A.</t>
  </si>
  <si>
    <t>COOSALUD</t>
  </si>
  <si>
    <t>CRUZ BLANCA S.A.</t>
  </si>
  <si>
    <t>ECOOPSOS</t>
  </si>
  <si>
    <t>ECOPETROL</t>
  </si>
  <si>
    <t>EMPRESAS PÚBLICAS DE MEDELLÍN</t>
  </si>
  <si>
    <t>EPS SALUDCOOP</t>
  </si>
  <si>
    <t>FONDO DE PASIVO SOCIAL</t>
  </si>
  <si>
    <t>FUNDACIÓN MÉDICO PREVENTIVA</t>
  </si>
  <si>
    <t>NUEVA EPS</t>
  </si>
  <si>
    <t>POLICIA NACIONAL</t>
  </si>
  <si>
    <t>PROGRAMA DE SALUD UNIVERSIDAD DE ANTIOQUIA</t>
  </si>
  <si>
    <t>SALUD TOTAL S.A.</t>
  </si>
  <si>
    <t>SANITAS S.A.</t>
  </si>
  <si>
    <t>RES 002</t>
  </si>
  <si>
    <t>Excepción</t>
  </si>
  <si>
    <t>EAPB</t>
  </si>
  <si>
    <t>Código EAPB:</t>
  </si>
  <si>
    <t xml:space="preserve">Informes de auditoria , evaluación de historias Clínicas </t>
  </si>
  <si>
    <t>Informes de capacitación, certificados de capacitación , actas de reuniones.</t>
  </si>
  <si>
    <t xml:space="preserve">Indicadores , evaluación de satisfacción , verificación de oportunidad en el acceso </t>
  </si>
  <si>
    <t xml:space="preserve">Guías de Atención </t>
  </si>
  <si>
    <t>Informes de capacitación, certificados de capacitación , actas de reuniones, listas de asistencia</t>
  </si>
  <si>
    <t xml:space="preserve">Resolución  4505 de 2012 </t>
  </si>
  <si>
    <t>Historias clínicas, fichas de crecimiento y desarrollo y de control prenatal</t>
  </si>
  <si>
    <t xml:space="preserve">Listas de asistencias, programación de actividades de fortalecimiento </t>
  </si>
  <si>
    <t>Historias clínicas, indicadores de resultado</t>
  </si>
  <si>
    <t xml:space="preserve">Resolución 412 de 2000 y 4505 de 2012 </t>
  </si>
  <si>
    <t xml:space="preserve">Protocolos adoptados y/o Plan Estratégico Institucional </t>
  </si>
  <si>
    <t>Informes de auditoria, con  evaluación de historias Clínicas.</t>
  </si>
  <si>
    <t xml:space="preserve">Resolución 4505/12  </t>
  </si>
  <si>
    <t xml:space="preserve">Informes de capacitación, certificados de capacitación , actas de reuniones, actas de seguimiento a la red prestadora. . </t>
  </si>
  <si>
    <t xml:space="preserve">Documento de análisis de la situación de salud </t>
  </si>
  <si>
    <t>Actas de unidad de análisis y COVE.</t>
  </si>
  <si>
    <t>Resolución  4505/12</t>
  </si>
  <si>
    <t>Ley 1438/11, Resolución  4505/12</t>
  </si>
  <si>
    <t>Evidencia física en la EAPB, material educativo, políticas de contratación</t>
  </si>
  <si>
    <t xml:space="preserve">Buzón físico, Actas de apertura del buzón, información en cartelera, </t>
  </si>
  <si>
    <t>Listado de asistencia a las reuniones de formulación de los Planes de salud territorial de sus áreas de influencia.</t>
  </si>
  <si>
    <t>Contratos para hogar de paso, comprobante de pagos de desplazamiento, protocolo de atención psicosocial.</t>
  </si>
  <si>
    <t>Diagnóstico situacional de salud por municipio donde cuente con afiliados, regional y nacional. Acta u oficio de entrega de dichos análisis a las entidades territoriales a las que está adscrito.</t>
  </si>
  <si>
    <t>Resolución 412 de 2000 y 4505 de 2012.</t>
  </si>
  <si>
    <t xml:space="preserve">Bases de datos, informes de seguimiento , autorizaciones, contratos para procedimientos  con sedación asistida. </t>
  </si>
  <si>
    <t xml:space="preserve">Informes de auditoria, evaluación de historias Clínicas </t>
  </si>
  <si>
    <t xml:space="preserve">Indicadores, evaluación de satisfacción, verificación de oportunidad en el acceso </t>
  </si>
  <si>
    <t>Ley 1171 de 2007,  Ley 1448 de 2011, Ley 1618 de 2013</t>
  </si>
  <si>
    <t>NOMBRE EAPB:</t>
  </si>
  <si>
    <t>1.1</t>
  </si>
  <si>
    <t>1.2</t>
  </si>
  <si>
    <t>1.3</t>
  </si>
  <si>
    <t>1.4</t>
  </si>
  <si>
    <t>1.5</t>
  </si>
  <si>
    <t>1.6</t>
  </si>
  <si>
    <t>1.7</t>
  </si>
  <si>
    <t>1.8</t>
  </si>
  <si>
    <t>1.9</t>
  </si>
  <si>
    <t>2.1</t>
  </si>
  <si>
    <t>2.2</t>
  </si>
  <si>
    <t>2.3</t>
  </si>
  <si>
    <t>2.4</t>
  </si>
  <si>
    <t>2.5</t>
  </si>
  <si>
    <t>2.6</t>
  </si>
  <si>
    <t>2.7</t>
  </si>
  <si>
    <t>2.8</t>
  </si>
  <si>
    <t>2.9</t>
  </si>
  <si>
    <t>4.9</t>
  </si>
  <si>
    <t>4.10</t>
  </si>
  <si>
    <t>4.11</t>
  </si>
  <si>
    <t>5.6</t>
  </si>
  <si>
    <t>5.7</t>
  </si>
  <si>
    <t>5.8</t>
  </si>
  <si>
    <t>5.9</t>
  </si>
  <si>
    <t>8.9</t>
  </si>
  <si>
    <t>8.10</t>
  </si>
  <si>
    <t>11.1</t>
  </si>
  <si>
    <t>11.2</t>
  </si>
  <si>
    <t>11.3</t>
  </si>
  <si>
    <t>11.4</t>
  </si>
  <si>
    <t>11.5</t>
  </si>
  <si>
    <t>11.6</t>
  </si>
  <si>
    <t>12.1</t>
  </si>
  <si>
    <t>12.2</t>
  </si>
  <si>
    <t>12.3</t>
  </si>
  <si>
    <t>12.4</t>
  </si>
  <si>
    <t>12.5</t>
  </si>
  <si>
    <t>12.6</t>
  </si>
  <si>
    <t>12.7</t>
  </si>
  <si>
    <t>12.8</t>
  </si>
  <si>
    <t>Calificación componente</t>
  </si>
  <si>
    <t>Peso % asignado por el referente</t>
  </si>
  <si>
    <t>Calificación ponderada base 5 =(H*N)</t>
  </si>
  <si>
    <t>Peso % según calificación dada por el referente =si(H|L)</t>
  </si>
  <si>
    <t>La EAPB promueve en su red prestadora la implementación de la estrategia de Atención Integral de las Enfermedades Prevalentes de la Infancia (AIEPI) en sus tres componentes: Clínico, comunitario y organizacional?</t>
  </si>
  <si>
    <t>La entidad cuenta con procesos de evaluación y seguimiento a la red prestadora que garanticen la accesibilidad, oportunidad, calidad, continuidad y pertinencia a la atención?</t>
  </si>
  <si>
    <t>Se tiene establecido un plan de capacitación continua y específica del talento humano, al interior de su organización y seguimiento a los planes de capacitación a su red prestadora, respecto a la atención integral y manejo de los riesgos relacionados en los menores de 5 años?</t>
  </si>
  <si>
    <t>Se tiene caracterizado el comportamiento y  tendencia  de la morbilidad y mortalidad por EDA, IRA e Hipotiroidismo congénito,  en menores de 5 años ?</t>
  </si>
  <si>
    <t>La EAPB tiene estrategias de información, educación y comunicación que promuevan la vacunación de la población objeto del PAI?</t>
  </si>
  <si>
    <t>¿La EAPB verifica que su red prestadora tenga implementada la estrategia de suplementación con micronutrientes en niños y niñas menores de 10 años y mujeres gestantes, según protocolos y guías?</t>
  </si>
  <si>
    <r>
      <t>¿Realiza  en las IPS de su red  evaluación de la adherencia a los protocolos y guías de atención, para  los pacientes inscritos en los programas de: Atención del Bajo Peso al  Nacer; Atención de la obesidad y Atención de la  Desnutrición incluyendo la  atención no farmacológica de enfermedades no trasmisibles (diabetes mellitus tipo II e hipertensión arterial) ?</t>
    </r>
    <r>
      <rPr>
        <b/>
        <sz val="8"/>
        <color rgb="FFFF0000"/>
        <rFont val="Arial"/>
        <family val="2"/>
      </rPr>
      <t xml:space="preserve"> </t>
    </r>
  </si>
  <si>
    <t>¿La EAPB verifica que su red prestadora tenga implementada acciones que respondan a la estrategia IAMI incluidas las consejerías de lactancia materna?  ¿Tienen  las evidencias de las acciones que consideran y qué población va dirigida?</t>
  </si>
  <si>
    <r>
      <t>La EAPB cuenta con una base de datos actualizada por municipio con enfoque diferencial de los usuarios de los programas  de:</t>
    </r>
    <r>
      <rPr>
        <i/>
        <sz val="8"/>
        <rFont val="Arial"/>
        <family val="2"/>
      </rPr>
      <t xml:space="preserve"> Atención del Bajo Peso al  Nacer; Atención de la obesidad y Atención de la  Desnutrición</t>
    </r>
    <r>
      <rPr>
        <sz val="8"/>
        <rFont val="Arial"/>
        <family val="2"/>
      </rPr>
      <t xml:space="preserve"> , que evidencien las actividades, intervenciones y procedimientos realizados?</t>
    </r>
  </si>
  <si>
    <t>¿La EAPB verifica que su red prestadora tenga implementada las consejerías en hábitos alimentarios saludables, dirigida a diferentes grupos poblacionales considerados en los programas de P&amp;P (crecimiento y desarrollo, joven y adulto sano, control prenatal)?</t>
  </si>
  <si>
    <r>
      <t>¿La EAPB evalúa en la red prestadora  la adherencia de los pacientes inscritos en los programas de</t>
    </r>
    <r>
      <rPr>
        <sz val="8"/>
        <color rgb="FFFF0000"/>
        <rFont val="Arial"/>
        <family val="2"/>
      </rPr>
      <t xml:space="preserve"> </t>
    </r>
    <r>
      <rPr>
        <sz val="8"/>
        <rFont val="Arial"/>
        <family val="2"/>
      </rPr>
      <t>Malnutrición</t>
    </r>
    <r>
      <rPr>
        <sz val="8"/>
        <color rgb="FFFF0000"/>
        <rFont val="Arial"/>
        <family val="2"/>
      </rPr>
      <t xml:space="preserve"> </t>
    </r>
    <r>
      <rPr>
        <sz val="8"/>
        <rFont val="Arial"/>
        <family val="2"/>
      </rPr>
      <t xml:space="preserve"> y establece planes de mejoramiento y seguimiento.?</t>
    </r>
  </si>
  <si>
    <t>Se tiene establecido un plan de capacitación continua y específica del talento humano, al interior de su organización y seguimiento a los planes de capacitación a su red prestadora, respecto a la atención integral y manejo de los riesgos relacionados en los programas de salud Sexual y reproductiva?</t>
  </si>
  <si>
    <t>La EAPB   realiza medición de indicadores de cobertura por municipio para la protección especifica y  detección temprana de las alteraciones de Atención al parto y cesárea, planificación familiar a hombres y mujeres, alteraciones del desarrollo del joven, alteraciones del embarazo, atención de las enfermedades de transmisión sexual, atención de sífilis congénita, Atención de VIH-SIDA ?</t>
  </si>
  <si>
    <t>La Entidad promueve en su Red prestadora la implementación de los servicios de salud amigables para adolescentes y jóvenes, con enfoque diferencial, en sus diferentes modalidades de acuerdo a su locación.</t>
  </si>
  <si>
    <t>La entidad tiene dispuesto un programa de seguimiento en cada municipio de las usuarias objeto de Planificación familiar segura, con temas como: Interrupción voluntaria del embarazo y  se hace el control para evitar embarazos no deseados?</t>
  </si>
  <si>
    <t>¿La EAPB evalúa en la red prestadora  la adherencia de los pacientes inscritos en los programas de Control Prenatal, Atención de VIH-SIDA   y establece planes de mejoramiento y seguimiento.?</t>
  </si>
  <si>
    <t>La EAPB cuenta con una base de datos actualizada con enfoque diferencial (ciclo de vida, género, etnia, víctimas, discapacidad y diversidad sexual) de los eventos de salud mental, que evidencien las actividades, intervenciones y procedimientos realizados?</t>
  </si>
  <si>
    <t>¿La EAPB evalúa en la red prestadora  la adherencia de los pacientes inscritos en los programas de Salud Mental  y establece planes de mejoramiento y seguimiento?</t>
  </si>
  <si>
    <t>Se tiene establecido un plan de capacitación continua y específica del talento humano, al interior de su organización y seguimiento a los planes de capacitación a su red prestadora, respecto a la atención integral y manejo de los riesgos relacionados con los programas de Enfermedades Crónicas No Transmisibles ?</t>
  </si>
  <si>
    <r>
      <t>¿Realiza  en las IPS de su red  evaluación de la adherencia  a guía de atención preventiva en Salud Bucal que incluya la consulta odontológica a los menores de un año?</t>
    </r>
    <r>
      <rPr>
        <b/>
        <sz val="8"/>
        <color rgb="FFFF0000"/>
        <rFont val="Arial"/>
        <family val="2"/>
      </rPr>
      <t xml:space="preserve"> </t>
    </r>
  </si>
  <si>
    <t>La entidad cuenta con procesos de evaluación y seguimiento a la red prestadora que garanticen la accesibilidad, oportunidad, calidad, continuidad y pertinencia a la atención a los usuarios objeto de los programas de Salud bucal?</t>
  </si>
  <si>
    <t>La EAPB cuenta con una base de datos actualizada por municipio con enfoque diferencial de los usuarios de los programas preventivos  de Salud Bucal , que evidencien las actividades, intervenciones y procedimientos realizados?</t>
  </si>
  <si>
    <t>La EAPB   realiza medición de indicadores de cobertura por municipio para la atención preventiva en salud bucal ?</t>
  </si>
  <si>
    <t>Se tiene establecido un plan de capacitación continua y específica del talento humano, al interior de su organización y seguimiento a los planes de capacitación a su red prestadora, respecto a la atención integral y manejo de los riesgos relacionados en los usuarios de los programas preventivos  de Salud Bucal?</t>
  </si>
  <si>
    <t>La EAPB ha implementado las directrices y procedimientos determinados por el Ministerio de la Protección Social con relación a los procesos básicos de la vigilancia en su red de servicios?</t>
  </si>
  <si>
    <t>La EAPB cuenta con una base de datos actualizada por municipio con enfoque diferencial de los usuarios de los eventos de interés en salud pública sujetos a vigilancia.</t>
  </si>
  <si>
    <t>La EAPB   hace seguimiento continuo  según protocolo de los eventos de interés en salud pública relacionados con la Mortalidad Materna, Morbilidad Materna Extrema, Sífilis Gestacional y Congénita, Hepatitis B, VIH/SIDA y Transmisión vertical al Recién Nacido, mortalidad perinatal y neonatal, violencia intrafamiliar y sexual, inmunoprevenibles y por vectores.</t>
  </si>
  <si>
    <t>La entidad hace seguimiento y análisis de caso de  indicadores de vigilancia epidemiológica según protocolos.</t>
  </si>
  <si>
    <t>Tiene la EAPB operativizada sus unidades de análisis de acuerdo a los lineamientos del INS  y participa en el COVE Departamental y Municipal de los eventos prioritarios de sus afiliados con especial énfasis sobre maternidad segura .</t>
  </si>
  <si>
    <t>La entidad verifica el no cobro de copagos y cuotas moderadoras por la realización de las acciones de protección especifica y detección temprana?</t>
  </si>
  <si>
    <t>Que mecanismos ha implementado  la EAPB  con el fin de articular   las acciones individuales  de salud publica  previstas en los planes obligatorios de salud del SGSSS con las acciones del plan de intervenciones colectivas de los municipios que tienen afiliados  en el marco de la Atención Primaria en Salud?</t>
  </si>
  <si>
    <t xml:space="preserve">La EAPB participa  en la elaboración de los planes de salud pública en los municipios donde tienen sus afiliados?  </t>
  </si>
  <si>
    <t>Que acciones ha desarrollado la EAPB al interior de su organización para promover la estrategia de Atención primaria en  Salud ?</t>
  </si>
  <si>
    <t>Cuenta la EAPB con contratos para la prestación de servicios de apoyo social que permita aportar al enfermo y acudiente los servicios de: hogar de paso, pago de costos de desplazamiento, apoyo psico-social y escolar de acuerdo a sus condiciones y necesidades?</t>
  </si>
  <si>
    <t>La EAPB cuenta con una política de atención con enfoque diferencial (discapacidad, tercera edad, victimas, indígenas, afrocolombiano)?</t>
  </si>
  <si>
    <t>Peso de calificación con relación al % del componente =(L*%)</t>
  </si>
  <si>
    <t>Logro % componente</t>
  </si>
  <si>
    <t>Soportes</t>
  </si>
  <si>
    <t>Calificación Total</t>
  </si>
  <si>
    <t>Logro % Total</t>
  </si>
  <si>
    <t>Soportes solicitados</t>
  </si>
  <si>
    <t>Soportes posibles</t>
  </si>
  <si>
    <t>Calificación</t>
  </si>
  <si>
    <t>Fecha visita (dd/mm/aaaa)</t>
  </si>
  <si>
    <t>INSTRUMENTO DE INSPECCIÓN Y VIGILANCIA A EAPB ÁREA DE SALUD PÚBLICA</t>
  </si>
  <si>
    <t>COMPONENTE I. SALUD INFANTIL (9)</t>
  </si>
  <si>
    <t>Valor relativo:</t>
  </si>
  <si>
    <t>COMPONENTE III. NUTRICIÓN (9)</t>
  </si>
  <si>
    <t>COMPONENTE IV. SALUD SEXUAL Y REPRODUCTIVA (11)</t>
  </si>
  <si>
    <t>COMPONENTE V.SALUD MENTAL (9)</t>
  </si>
  <si>
    <t xml:space="preserve">COMPONENTE VII. ENFERMEDADES TRANSMISIBLES (8) </t>
  </si>
  <si>
    <t>COMPONENTE VIII. SALUD BUCAL (10)</t>
  </si>
  <si>
    <t>Calificación máxima</t>
  </si>
  <si>
    <r>
      <t xml:space="preserve">La EAPB, contempla mecanismos y procedimientos  para facilitar la accesibilidad  y atención a la población con discapacidad ?
</t>
    </r>
    <r>
      <rPr>
        <b/>
        <sz val="8"/>
        <rFont val="Arial"/>
        <family val="2"/>
      </rPr>
      <t>a</t>
    </r>
    <r>
      <rPr>
        <sz val="8"/>
        <rFont val="Arial"/>
        <family val="2"/>
      </rPr>
      <t xml:space="preserve">. Las instalaciones de la EAPB  cuentan con condiciones de accesibilidad física 
</t>
    </r>
    <r>
      <rPr>
        <b/>
        <sz val="8"/>
        <rFont val="Arial"/>
        <family val="2"/>
      </rPr>
      <t>b</t>
    </r>
    <r>
      <rPr>
        <sz val="8"/>
        <rFont val="Arial"/>
        <family val="2"/>
      </rPr>
      <t xml:space="preserve">. Diseña y dispone de material de promoción y prevención en lenguaje accesible, acorde con el tipo de población atendida. (material en Braille y Lengua de Señas Colombiana)
</t>
    </r>
    <r>
      <rPr>
        <b/>
        <sz val="8"/>
        <rFont val="Arial"/>
        <family val="2"/>
      </rPr>
      <t>c</t>
    </r>
    <r>
      <rPr>
        <sz val="8"/>
        <rFont val="Arial"/>
        <family val="2"/>
      </rPr>
      <t>. Dentro de la contratación con Las IPS pertenecientes a la Red de prestación de servicios, se contemplan elementos de accesibilidad. (eliminación de barreras arquitectónicas)</t>
    </r>
  </si>
  <si>
    <t>Garantiza la EAPB, la entrega de ayudas técnicas para personas en situación de discapacidad, acorde con lo establecido en la normatividad vigente?</t>
  </si>
  <si>
    <t>¿Realiza  en las IPS de su red  evaluación de la adherencia a los protocolos y  guías de atención, para  los pacientes inscritos en los programas de: Atención al Recién Nacido  incluyendo la guía de Retinopatía Perinatal, Alteraciones del Crecimiento y Desarrollo , Alteraciones de la Agudeza visual, Infección Respiratoria Aguda , Enfermedad Diarreica Aguda e Hipotiroidismo Congénito ?</t>
  </si>
  <si>
    <t>La EAPB   realiza medición de indicadores de cobertura por municipio para la detección temprana de las alteraciones  en el adulto mayor de 45 años, cáncer de cérvix y  cáncer de mama?</t>
  </si>
  <si>
    <t>Política Nacional de Salud Sexual y Reproductiva; ley 1146/2007.
Ley 1448 de 2011, Resolución 459 de 2012.</t>
  </si>
  <si>
    <t xml:space="preserve">Decreto 4747 de 2007,CIRCULAR EXTERNA NÚMERO 000009 DE 2012
(julio 19) de la Supersalud  </t>
  </si>
  <si>
    <t>La EAPB realiza seguimiento a su red prestadora en cuanto a la atención integral en Salud Bucal a las gestantes, niños con malformaciones congénitas ( labio fisurado y paladar hendido), pacientes con lesiones preneoplásicas, pacientes diagnosticados con fluorosis dental y  pacientes con enfermedades sistémicas o inmunocomprometidos (Diabetes, VIH-SIDA)   .</t>
  </si>
  <si>
    <t>6.5.</t>
  </si>
  <si>
    <t>6.9</t>
  </si>
  <si>
    <t>La población afiliada a la EAPB tiene coberturas útiles de vacunación por municipio de acuerdo al período evaluado y en caso de incumplimiento, disponen de plan de mejoramiento?</t>
  </si>
  <si>
    <t>Informes de seguimiento a indicadores</t>
  </si>
  <si>
    <t xml:space="preserve">La EAPB ha implementado en su red prestadora  el reporte de los pacientes con cáncer a la cuenta de alto costo según  lo dispuesto en la Resolución 247 de 2014   </t>
  </si>
  <si>
    <t>Garantiza la EAPB el suministro  de prótesis dentales mucosoportadas  a los usuarios  Adultos Mayores RS  y  RC (ingreso mensual inf a 2 SMLV) .</t>
  </si>
  <si>
    <t>SAVIA SALUD</t>
  </si>
  <si>
    <t>COMPONENTE XIII. ATENCIÓN PRIMARIA EN SALUD - RENOVADA (8)</t>
  </si>
  <si>
    <t>13.1</t>
  </si>
  <si>
    <t>13.2</t>
  </si>
  <si>
    <t>13.3</t>
  </si>
  <si>
    <t>13.4</t>
  </si>
  <si>
    <t>13.5</t>
  </si>
  <si>
    <t>13.6</t>
  </si>
  <si>
    <t>13.7</t>
  </si>
  <si>
    <t>13.8</t>
  </si>
  <si>
    <r>
      <t xml:space="preserve">La EAPB cuenta con rutas de atención preferencial para personas en situación de discapacidad y adultos mayores de 62 años  </t>
    </r>
    <r>
      <rPr>
        <b/>
        <sz val="8"/>
        <rFont val="Arial"/>
        <family val="2"/>
      </rPr>
      <t>a</t>
    </r>
    <r>
      <rPr>
        <sz val="8"/>
        <rFont val="Arial"/>
        <family val="2"/>
      </rPr>
      <t xml:space="preserve">. Taquilla preferencial, </t>
    </r>
    <r>
      <rPr>
        <b/>
        <sz val="8"/>
        <rFont val="Arial"/>
        <family val="2"/>
      </rPr>
      <t>b</t>
    </r>
    <r>
      <rPr>
        <sz val="8"/>
        <rFont val="Arial"/>
        <family val="2"/>
      </rPr>
      <t xml:space="preserve">.Tiempo de autorización para citas con especialistas máximo 5 días hábiles y cuentan con agendas abiertas todos los días del año </t>
    </r>
    <r>
      <rPr>
        <b/>
        <sz val="8"/>
        <rFont val="Arial"/>
        <family val="2"/>
      </rPr>
      <t>c</t>
    </r>
    <r>
      <rPr>
        <sz val="8"/>
        <rFont val="Arial"/>
        <family val="2"/>
      </rPr>
      <t xml:space="preserve">.Tiempo de autorización para citas de medicina y odontología general   en un tiempo máximo de  3 días hábiles </t>
    </r>
    <r>
      <rPr>
        <b/>
        <sz val="8"/>
        <rFont val="Arial"/>
        <family val="2"/>
      </rPr>
      <t xml:space="preserve">d. </t>
    </r>
    <r>
      <rPr>
        <sz val="8"/>
        <rFont val="Arial"/>
        <family val="2"/>
      </rPr>
      <t xml:space="preserve">Garantía en la entrega de medicamentos en un tiempo máximo de 48 horas, si no se encuentra en la farmacia al momento de reclamarlo se entrega en el lugar que indique el usuario </t>
    </r>
    <r>
      <rPr>
        <b/>
        <sz val="8"/>
        <rFont val="Arial"/>
        <family val="2"/>
      </rPr>
      <t>d</t>
    </r>
    <r>
      <rPr>
        <sz val="8"/>
        <rFont val="Arial"/>
        <family val="2"/>
      </rPr>
      <t>. Asignación de IPS de su red de servicios cercanas a la residencia</t>
    </r>
    <r>
      <rPr>
        <b/>
        <sz val="8"/>
        <rFont val="Arial"/>
        <family val="2"/>
      </rPr>
      <t xml:space="preserve"> e.</t>
    </r>
    <r>
      <rPr>
        <sz val="8"/>
        <rFont val="Arial"/>
        <family val="2"/>
      </rPr>
      <t xml:space="preserve"> Atención domiciliaria de ser necesario?</t>
    </r>
  </si>
  <si>
    <t xml:space="preserve">Informes de Auditoria , actas de entrega y seguimiento, contratos que incluyan este ítem </t>
  </si>
  <si>
    <t>La EAPB tiene caracterizados sus afiliados en el componente de salud bucal incluyendo el análisis del índice  COP .</t>
  </si>
  <si>
    <t>Realiza y actualiza la caracterización de  su población afiliada?</t>
  </si>
  <si>
    <t xml:space="preserve">Bases de datos actualizadas por programa  y por municipio con evidencias de Seguimiento . </t>
  </si>
  <si>
    <t>Informes de capacitación, certificados de capacitación o entrenamiento ,actas de reuniones.</t>
  </si>
  <si>
    <t>Ley 1438 y 1448/11</t>
  </si>
  <si>
    <t>10.8</t>
  </si>
  <si>
    <t>Procedimiento, informes consolidados, planes de mejora</t>
  </si>
  <si>
    <t xml:space="preserve">Taquilla de atención preferencial,    </t>
  </si>
  <si>
    <r>
      <t xml:space="preserve">Base de datos actualizada </t>
    </r>
    <r>
      <rPr>
        <sz val="7"/>
        <color rgb="FFFF0000"/>
        <rFont val="Arial"/>
        <family val="2"/>
      </rPr>
      <t/>
    </r>
  </si>
  <si>
    <t>Se tiene establecido un plan de capacitación continuo y específico del talento humano al interior de la organización y se realiza seguimiento a los planes de capacitación a la red prestadora respecto a la atención integral y manejo de los riesgos relacionados con  los Adultos Mayores y la población en situación de discapacidad?</t>
  </si>
  <si>
    <t>Constancia de solicitud al Ministerio o a la UARIV, Actas, oficios etc</t>
  </si>
  <si>
    <t>12.9</t>
  </si>
  <si>
    <t>12.10</t>
  </si>
  <si>
    <t>12.11</t>
  </si>
  <si>
    <t xml:space="preserve"> La EAPB adopta el Sistema de evaluación por resultados y Rendición Pública de Cuentas de manera descentralizada, presentando indicadores en salud, gestión financiera y satisfacción de usuarios de acuerdo a lo definido en el plan de desarrollo institucional ?</t>
  </si>
  <si>
    <t xml:space="preserve">COMPONENTE XI. ADULTO MAYOR - DISCAPACIDAD (6) </t>
  </si>
  <si>
    <t>COMPONENTE  X.  SEGUIMIENTO A  ACCIONES DE PROTECCION ESPECIFICA Y DETECCION TEMPRANA (8)</t>
  </si>
  <si>
    <t xml:space="preserve">COMPONENTE VI. ENFERMEDADES CRÓNICAS NO TRASMISIBLES (9) </t>
  </si>
  <si>
    <t>La EAPB realiza seguimiento a su red prestadora en cuanto al aumento de la concentración en la atención a la población con discapacidad, xerostomía, leucemia y presencia de aditamentos bucales; para el control y la remoción de placa bacteriana y el suministro de sedación asistida para procedimientos odontológicos en personas que por su condición lo requieran.</t>
  </si>
  <si>
    <t>Chequeo de soportes</t>
  </si>
  <si>
    <t xml:space="preserve">Resolución 1841 de 2013 Plan Decenal de Salud Pública, Lineamientos para caracterización de población del Ministerio de Salud  </t>
  </si>
  <si>
    <t xml:space="preserve">Informes de Asesoría y Asistencia Técnica ,Informes de Auditoria, Evidencia de Socialización  con las IPS de la red </t>
  </si>
  <si>
    <t>La Entidad tiene identificadas las IPS que están incumpliendo con el reporte de la información de las acciones de protección específica y detección temprana , cuenta con planes de mejora establecidos ante el incumplimiento del  reporte de información    en términos de calidad, oportunidad, veracidad y reporta dicho incumplimiento ante el  Ente competente?.</t>
  </si>
  <si>
    <t>Reporte a entes de control de Ips que no han reportado información. Planes de mejora a las IPS no reportantes.</t>
  </si>
  <si>
    <t>La EAPB cuenta con  procesos de evaluación y seguimiento a la red prestadora que garanticen la calidad de la atención en términos de accesibilidad, oportunidad,  continuidad y pertinencia;  evidenciando la  integralidad en la atención  a los adultos mayores y  a la población en situación de discapacidad.</t>
  </si>
  <si>
    <t>indicadores de oportunidad, verificación en caliente  de la  oportunidad en el acceso, Evaluación y Seguimiento a quejas</t>
  </si>
  <si>
    <t xml:space="preserve">La EAPB promueve la conformación de redes sociales para la promoción de la salud y la calidad de vida? evidencia la articulación con actores como otras EPS, entidades territoriales, Familias en acción - ICBF - Policia de Infancia - Sector educativo - ONG - etc.; que desarrollan acciones de protección de la niñez, de los adultos mayores, de la población en situación de discapacidad, victimas del conflicto </t>
  </si>
  <si>
    <t>La EAPB promueve en su red prestadora la implementación de la estrategia Maternidad Segura?</t>
  </si>
  <si>
    <t>La EAPB ha implementado procesos de Auditoria a las IPS con el fin de realizar la verificación de la veracidad de la información reportada en el anexo de la Resolución 4505/12 por las IPS de su red.</t>
  </si>
  <si>
    <t>La EAPB cuenta con una base de datos actualizada por municipio con enfoque diferencial de los usuarios del Programas Adulto mayor y Discapacidad  que evidencien las actividades, intervenciones y procedimientos realizados?</t>
  </si>
  <si>
    <t>La EAPB realiza seguimiento a los indicadores de demanda inducida efectiva evaluando el impacto de la estrategia y elaborando  planes de mejora en caso de ser necesario?</t>
  </si>
  <si>
    <t xml:space="preserve"> Res 412/2000, acuerdo 117/98 (Acuerdo 125 de 2009, art 2), Resolución 4505 de 2011</t>
  </si>
  <si>
    <t>Informes de auditoria, evaluación de historias Clínicas.</t>
  </si>
  <si>
    <t>EPST01</t>
  </si>
  <si>
    <t>La entidad cuenta con procesos de evaluación y seguimiento a la red prestadora que garanticen la calidad de la atención en términos de: accesibilidad, oportunidad, continuidad y pertinencia  a la atención integral y manejo de los riesgos relacionados en los menores de 5 años ?</t>
  </si>
  <si>
    <t xml:space="preserve">Indicadores, evaluación de satisfacción, verificación en caliente  de la  oportunidad en el acceso, Evaluación y Seguimiento a quejas  </t>
  </si>
  <si>
    <t>La entidad cuenta con procesos de evaluación y seguimiento a la red prestadora que garanticen la calidad de la atención en términos de: accesibilidad, oportunidad, , continuidad y pertinencia  evidenciando la  integralidad en la atención a la Gestante ?</t>
  </si>
  <si>
    <t xml:space="preserve">Informes de auditoria y planes de mejora  , evaluación de historias Clínicas </t>
  </si>
  <si>
    <t xml:space="preserve">Actas de reuniones, informes de seguimiento, evidencias de socialización de la estrategia </t>
  </si>
  <si>
    <t xml:space="preserve">Indicadores , evaluación de satisfacción , verificación en caliente  de la  oportunidad en el acceso, Evaluación y Seguimiento a quejas  </t>
  </si>
  <si>
    <t>La EAPB cuenta con una base de datos actualizada por municipio con enfoque diferencial de los usuarios de los programas  de: Atención al parto, planificación familiar a hombres y mujeres, alteraciones del desarrollo del joven, alteraciones del embarazo, atención de las enfermedades de transmisión sexual, atención de sífilis congénita y gestacional , Atención de VIH-SIDA, Atención de complicaciones Hipertensivas y Hemorrágicas asociadas al Embarazo, que evidencien las actividades, intervenciones y procedimientos realizados?</t>
  </si>
  <si>
    <t xml:space="preserve">Informes de evaluación y  seguimiento y planes de mejora a indicadores </t>
  </si>
  <si>
    <t>Informes de evaluación y  seguimiento y planes de mejora</t>
  </si>
  <si>
    <t xml:space="preserve">Informes de seguimiento a indicadores. </t>
  </si>
  <si>
    <t>Informes de seguimiento a indicadores.Planes de mejora</t>
  </si>
  <si>
    <t>Ley 1122/07,Ley 1438/11, Resolución 5521 de 2013</t>
  </si>
  <si>
    <t xml:space="preserve">Resolución 412 de 2000 y 4505 de 2012,Resolución 5521 de 2013 </t>
  </si>
  <si>
    <t>Resolución 5521/13 art. 65,66,124,125,131,68 . Ley 1257 de 2007 art. 13, Ley 1382 de 2010 art. 13.</t>
  </si>
  <si>
    <t>Ley 1122/07,Ley 1438/11, Resolución  4505/12, Circular 026 de 2014-</t>
  </si>
  <si>
    <t xml:space="preserve"> Base de datos de estimaciones Planes de mejoramiento, y seguimiento a planes de mejoramiento, actas de concertación. Soportes de entrega de base de datos de estimaciones a la red. Base de datos de la IPS  contratadas. Indicadores de resultados. </t>
  </si>
  <si>
    <t xml:space="preserve">¿La EAPB supervisa que su red prestadora realiza jornadas de estandarización en la toma de medidas antropométricas (peso, talla, perímetro cefálico) al personal de salud  y el buen estado de los equipos  ? </t>
  </si>
  <si>
    <t>La entidad hace seguimiento a los Planes de Mejoramiento de la IPS que presentan Eventos catastróficos sobre Maternidad Segura  y transmisión vertical de ITS?</t>
  </si>
  <si>
    <t>Resolución 412 de 2000. Resolución 5521 de 2113,  Resoloción 4505/2012</t>
  </si>
  <si>
    <t xml:space="preserve">Resolución 412 de 2000 :(pyp),                                 Resolución 4505 de 2012: (reporte de pyp,y de interes en salud pública)  . </t>
  </si>
  <si>
    <t>Ley 1384 de 2010:(atención integral en cancer ,ley sandra ceballos)                                                             ,Ley 1388 de 2010:(atención a los niños con cancer)
Ley 1438 de 2011 :(Reforma el SGSSS)
Decreto 4747 de 2007   :regula la relación EAPB-IPS                                   Resolución 3047 de 2007:(referencia y contra referencia)
Decreto 1011 de 2006:( sistema obligatorio de garantia de la calidad),                                                         Resolución  2003 de 2014: (Habilitacion ) ,                    circular 056 de 2009 :(super salud indicadores)</t>
  </si>
  <si>
    <t xml:space="preserve">Realiza  en las IPS de su red prestadora  evaluación de la adherencia a las normas tecnicas de :Cancer de de cervix (citologia ) , cancer de mama(mamografia)  con trazabilidad  ,y a los protocolos y  guías de practica clinica de  :Hipertensión Arterial, Diabetes Mellitus II, enfermedad pulmonar obstructiva crónica (EPOC) </t>
  </si>
  <si>
    <t>La entidad cuenta con procesos de evaluación y seguimiento a la red prestadora que garanticen la accesibilidad, oportunidad, continuidad ?</t>
  </si>
  <si>
    <t xml:space="preserve">Ley 1438 de 2011:(Reforma el SGSSS)
Estandar de la resolución 2003 de 2014 (de habilitación)   </t>
  </si>
  <si>
    <t>¿La EAPB evalúa en la red prestadora  la adherencia de los pacientes inscritos en los programas de  Enfermedades Crónicas no Transmisibles (Hipertensión arterial, Diabetes Mellitus II, Enfermedad Obstructiva crónica,)  y establece planes de mejoramiento y seguimiento.</t>
  </si>
  <si>
    <t>Ley 1384 de 2010:(atención integral en cancer ,ley sandra ceballos)                                                             ,Ley 1388 de 2010:(atención a los niños con cancer)
Ley 1438 de 2011 :(Reforma el SGSSS)
Resolución 412 de 2000  :(pyp),                                       4505 de 2012: (reporte de pyp,y de interes en salud pública)  
Plan Decenal para el Control del Cáncer 2012-2021</t>
  </si>
  <si>
    <t>Realiza su red prestadora de servicios la prueba de tamizaje neonatal TSH CUANTITATIVA</t>
  </si>
  <si>
    <t xml:space="preserve">Lineamientos SIVIGILA  2014, protocolo de defectos congenitos ,Instituto nacional de salud </t>
  </si>
  <si>
    <t>La EAPB evalúa en la red prestadora  la adherencia al protocolo de cancer infantil ,y si presenta casos como es la trazabilidad .</t>
  </si>
  <si>
    <t>Constancia de Reporte al Ministerio y retroalimentación al envío, proceso documentado,.</t>
  </si>
  <si>
    <t xml:space="preserve">Informes de Auditoria de historias clínicas. </t>
  </si>
  <si>
    <t>Acuerdo 117/98,Resoluciion 4505/12 Resolución 412/00  .Manual de manejo del cubo de estimaciones de las actividades de Protección Especifica y Detección Temprana.2014 .</t>
  </si>
  <si>
    <t>Resolución 4505 de 2012.  Acuerdo 117 de 1998, Resolución 412 de 2000</t>
  </si>
  <si>
    <t>Informes de Auditoria que den cuenta de la evaluación de la calidad, adherencia a guías y análisis de cobertura, analisis contra RIPS.</t>
  </si>
  <si>
    <t xml:space="preserve">Resolución 412/00 Art.13 </t>
  </si>
  <si>
    <t xml:space="preserve">La entidad cuenta con la base de datos de estimaciones  ex antes, contingentes y Ex Pos   de las actividades de Protección Especifica  y Detección Temprana y demás actividades contenidas en la Resolucion 412 de 2000, por semestre, por municipio, y esta ha sido entregada de manera oportuna  a la red de prestadores. </t>
  </si>
  <si>
    <t>Informes de auditorias, encuestas , medios de verificación facturas.</t>
  </si>
  <si>
    <t>La EAPB cuenta con una estrategia  elaborada e implementada de demanda inducida que garantice  y promueva en sus afiliados la utilización de los servicios  de acuerdo con las condiciones de edad, género y salud, el acceso a las actividades procedimientos e intervenciones de protección específica y detección temprana</t>
  </si>
  <si>
    <t>La EAAPB realiza  asistencia técnica, capacitación, monitoreo y retroalimentación a las IPS de su red prestadora en la calidad del reporte de la información de la Resolución 4505/12 ?</t>
  </si>
  <si>
    <t>La EAPB realiza auditorias, solicita y hace seguimiento a planes de mejoramiento que garanticen el avance en las coberturas de las acciones de protección específica y detección temprana de manera gradual?</t>
  </si>
  <si>
    <t xml:space="preserve">Estrategia documentada, seguimiento e informes de  demanda efectiva, informes de articulación con estrategias del municipio., Departamental . </t>
  </si>
  <si>
    <t>La EAPB   cuenta con un proceso claramente  establecido y documentado con el fin de dar cumplimiento al reporte  de la  informacion de la Resolución 4505/12 para articularse con el  Sistema Integral de información de la Protección Social del Ministerio de Salud y Protección social (PISIS-SISPRO)</t>
  </si>
  <si>
    <t>La EAPB cuenta con una base de datos actualizada por municipio con enfoque diferencial de los usuarios de los programas  de: Atención al Recién Nacido  incluyendo pacientes con  Retinopatía Perinatal, Alteraciones del Crecimiento y Desarrollo , Alteraciones de la Agudeza visual, e Hipotiroidismo Congénito , que evidencien las actividades, intervenciones y procedimientos realizados?</t>
  </si>
  <si>
    <t>La EAPB   realiza medición de indicadores de cobertura por municipio para la detección temprana de las alteraciones de  Atención al Recién Nacido  incluyendo pacientes con  Retinopatía Perinatal, Alteraciones del Crecimiento y Desarrollo y Alteraciones de la Agudeza visual.</t>
  </si>
  <si>
    <t>¿La EAPB evalúa en la red prestadora  la adherencia de los pacientes inscritos en los programas de Crecimiento y Desarrollo,  y establece planes de mejoramiento y seguimiento?</t>
  </si>
  <si>
    <t>La EAPB cuenta con Plan de acción anual del PAI, también para cada Jornada de Vacunación establecida por el MSPS y la socialización a las instituciones de la red pestadora?</t>
  </si>
  <si>
    <t>Plan de acción del PAI, Plan de acción de cada JNV, seguimiento a su ejecución y evidencia de socialización incluye listado de asistencias.</t>
  </si>
  <si>
    <t>Garantizar un referente Regional del PAI para gestionar la operatividad del programa PAI en sus componentes.</t>
  </si>
  <si>
    <t>Lineamientos para la gestión y administración del PAI 2015, Manual tecnico administrativo del PAI.</t>
  </si>
  <si>
    <t>Nombramiento de Referente Regional, funciones asignadas.</t>
  </si>
  <si>
    <t>2.11</t>
  </si>
  <si>
    <t>La EAPB implementa al interior de su organización la estrategia "Vacunación sin barreras" y  hace  seguimiento a su desarrollo en las instituciones de la red prestadora?</t>
  </si>
  <si>
    <t>La EAPB realiza socialización a la red prestadora del Manual Técnico Administrativo del PAI, lineamientos para la gestión y administración del PAI 2015, Lineamientos de las JNV y demás normas vigentes relacionadas con el programa?</t>
  </si>
  <si>
    <t>La entidad cuenta con un proceso de asesoría, asistencia técnica y supervisión dirigido a la red prestadora que contemple cada uno de los componentes del programa.</t>
  </si>
  <si>
    <t>La EAPB cuenta con una base de datos actualizada por municipio con enfoque diferencial de los usuarios del Programa Ampliado  de Inmunizaciones que evidencien las actividades, intervenciones y procedimientos realizados?</t>
  </si>
  <si>
    <t>Participa en las reuniones de actualización departamentales, dispone de un plan de capacitación continua y específica del talento humano, al interior de su organización y realiza seguimiento a los planes de capacitación a la red prestadora del Programa Ampliado de Inmunizaciones?</t>
  </si>
  <si>
    <t>La EAPB tiene inventario actualizado de la red de frío de las IPS propias con los equipos avalados por OPS/OMS, posee plan de contingencia ante falla o interrupción de la cadena de frío y verifica la disponibilidad de insumos PAI?</t>
  </si>
  <si>
    <t xml:space="preserve">Realiza seguimiento a su red prestadora al cumplimiento de los protocolos de Vigilancia Epidemiológica de inmunoprevenibles, a  los Eventos Supuestamente atribuibles a la vacunación o inmunización (ESAVI) y al Plan de crisis. </t>
  </si>
  <si>
    <t xml:space="preserve">Contratos, Actas, Circulares, evidencias de socialización de la estrategia. </t>
  </si>
  <si>
    <t>Lineamientos para la gestión y administración del PAI 2015, Documentos marco de las JNV, Manual tecnico administrativo del PAI vigentes.</t>
  </si>
  <si>
    <t>Actas, Informes, listados de asistencias, correos electrónicos.</t>
  </si>
  <si>
    <t>Lineamientos para la gestión y administración del PAI 2015, Manual tecnico administrativo del PAI y Circulares vigentes.</t>
  </si>
  <si>
    <t>Cronograma, Instrumento de evaluación, actas, indicadores.</t>
  </si>
  <si>
    <t>Bases de datos actualizada. Reportes de PAI Web.</t>
  </si>
  <si>
    <t>Lineamientos para la gestión y administración del PAI 2015, Resolución 2003 de 2014 y Manual tecnico administrativo del PAI 2015.</t>
  </si>
  <si>
    <t xml:space="preserve">Informes de capacitación, certificados de capacitación, actas de reuniones, listados de asistencias </t>
  </si>
  <si>
    <t>Ley 1098 de 2006  de Infancia y Adolescencia, Resolución 412 de 2000, Manual técnico administrativo del PAI y Lineamientos para la gestión y administración del PAI 2015, Resolución 1841 PDSP.</t>
  </si>
  <si>
    <t>Manual técnico administrativo del PAI y Lineamientos para la gestión y administración del PAI 2015</t>
  </si>
  <si>
    <t>Inventario red de frio, Plan de contingencia e informe de verificación de insumos PAI.</t>
  </si>
  <si>
    <t>Manual técnico administrativo del PAI, Lineamientos para la gestión y administración del PAI 2015.</t>
  </si>
  <si>
    <t xml:space="preserve">La EAPB dentro del Plan de Capacitación  del talento humano de  la organización incluye el tema de:  Atención integral en salud a la población victima del conflicto armado, en los siguietes subtemas: 
- Ley 1448 de 2011 y su decreto reglamentario.
- Sentencias de la Corte Nacionales e internacionales para la atención e Victimas.
- Competencias de las EAPB publicas y privadas en atención en salud a la población Victima.
- Enfoques de atención a población victima. (De derechos, Psicosocial, Diferencial, Transformador, Accion y sin daño entre otros.
 </t>
  </si>
  <si>
    <t>Ley 1448 de 2011 decreto reglamentario 4800 de 2011. ley 387 de 1997; ley 1438 de 2001, Sentencias de la corte nacionales e internacionales,  Protocolo de atencion psicosocial y salud integral a victimas PAPSIVI</t>
  </si>
  <si>
    <t>Evidencia física que respalde los procesos de formación y socialización al interior de la entidad</t>
  </si>
  <si>
    <t xml:space="preserve">Se encuentra evidiencias de formación a los gestores municipales de la EAPB en temas relacionados con la atención en salud a población victima y se articulan con el  -Programa de Atención Psicosocial a Población Victima- PAPSIVI que se encuentra en el municipio. </t>
  </si>
  <si>
    <t xml:space="preserve">La EAPB ha realizado   gestión   ante  el Ministerio de Salud y Protección Social  o ante la Unidad de Atención y Reparación integral a las Víctimas (UARIV) para tramitar o conocer el procedimiento de identificación de las personas víctimas del conflicto armado que puedan tener afiliadas? </t>
  </si>
  <si>
    <t>En caso de tener población afiliada al SGSSS  victima del conflicto armado:
- Es identificada dentro del sistema de información de la EAPB.        
- No se realizan cobros de copagos a la población desplazada y a las victimas afiliada con puntajes de nivels 1 y 2
- Se ha dado  respuesta a los requerimientos de los diferentes actores del sistema salud en lo que tiene que ver con las atenciones en salud fisica,mental y psicosocial a las victimas. 
- Se han contactado aquellas victimas cobijadas por sentencias nacionales e internacionales para brindarles la atención definida en cada una de estas.                                                                                - -Esta  población victima afiliada  e identificada  es objeto de acciones de atención diferencial.</t>
  </si>
  <si>
    <t xml:space="preserve">
Evidenciar,  las victimas atendidas por Sentencias por municipios de la Red prestadora.   Bases de datos</t>
  </si>
  <si>
    <r>
      <t>La EAPB realiza  la promoción del conocimiento a sus afiliados con
enforque diferencial sobre:  a) derechos y deberes en el SGSSS,
 b)</t>
    </r>
    <r>
      <rPr>
        <b/>
        <sz val="8"/>
        <color theme="1"/>
        <rFont val="Arial"/>
        <family val="2"/>
      </rPr>
      <t xml:space="preserve"> </t>
    </r>
    <r>
      <rPr>
        <sz val="8"/>
        <color theme="1"/>
        <rFont val="Arial"/>
        <family val="2"/>
      </rPr>
      <t>uso adecuado de los servicios, c) tramite para las autorizaciones de servicios y medicamenteos, d) red de prestación de servicios 
e) participación de los usuarios en salud</t>
    </r>
  </si>
  <si>
    <t>Registros de convocatoria, asistencia, informe de actividades, evaluación de las actividades, actas.</t>
  </si>
  <si>
    <r>
      <t xml:space="preserve">La  clasificación, analisis y seguimiento de las PQRS que  realiza la  EAPB incluye: </t>
    </r>
    <r>
      <rPr>
        <b/>
        <sz val="8"/>
        <color theme="1"/>
        <rFont val="Arial"/>
        <family val="2"/>
      </rPr>
      <t>a.</t>
    </r>
    <r>
      <rPr>
        <sz val="8"/>
        <color theme="1"/>
        <rFont val="Arial"/>
        <family val="2"/>
      </rPr>
      <t xml:space="preserve"> la identificación de la situación presententada  </t>
    </r>
    <r>
      <rPr>
        <b/>
        <sz val="8"/>
        <color theme="1"/>
        <rFont val="Arial"/>
        <family val="2"/>
      </rPr>
      <t xml:space="preserve">por municipio </t>
    </r>
    <r>
      <rPr>
        <sz val="8"/>
        <color theme="1"/>
        <rFont val="Arial"/>
        <family val="2"/>
      </rPr>
      <t xml:space="preserve">donde cuenta con afiliados. </t>
    </r>
    <r>
      <rPr>
        <b/>
        <sz val="8"/>
        <color theme="1"/>
        <rFont val="Arial"/>
        <family val="2"/>
      </rPr>
      <t xml:space="preserve">b. </t>
    </r>
    <r>
      <rPr>
        <sz val="8"/>
        <color theme="1"/>
        <rFont val="Arial"/>
        <family val="2"/>
      </rPr>
      <t xml:space="preserve">la definición y seguimiento a las acciones correctivas implementadas en las diferentes  IPS que hacen parte de su red .
 </t>
    </r>
  </si>
  <si>
    <t xml:space="preserve">La EAPB promociona en los diferentes municipios donde tiene afiliados la posibilidad de manifestar sus PQRS a través de los diferentes mecanismos existentes (buzón de sugerencias fisico y virtual, linea tefonica, correo electrónico, carta radicada, etec) </t>
  </si>
  <si>
    <t xml:space="preserve">La institución socializa los resultados de la satisfacción de los usuarios a traves de: a) carteleras institucionales, b) .informes a la Asociación de Usuarios, c) Medios impresos. d) Se toman en cuenta las opiniones de los asociados para la mejora de los servicios </t>
  </si>
  <si>
    <t xml:space="preserve">Encuestas de satisfacción,  analisis de resultados,  Planes de  mejora, actas de reuniones. Carteleras </t>
  </si>
  <si>
    <r>
      <t xml:space="preserve">Lla Asociación de Usuarios: a. cuenta con representantes de los diferentes municipios donde tiene afiliados </t>
    </r>
    <r>
      <rPr>
        <b/>
        <sz val="8"/>
        <rFont val="Arial"/>
        <family val="2"/>
      </rPr>
      <t>b.</t>
    </r>
    <r>
      <rPr>
        <sz val="8"/>
        <rFont val="Arial"/>
        <family val="2"/>
      </rPr>
      <t xml:space="preserve"> Recibe capacitaciones periódicas </t>
    </r>
    <r>
      <rPr>
        <b/>
        <sz val="8"/>
        <rFont val="Arial"/>
        <family val="2"/>
      </rPr>
      <t>c</t>
    </r>
    <r>
      <rPr>
        <sz val="8"/>
        <rFont val="Arial"/>
        <family val="2"/>
      </rPr>
      <t xml:space="preserve">. participan en la apertura del buzón de sugerencias.  </t>
    </r>
    <r>
      <rPr>
        <b/>
        <sz val="8"/>
        <rFont val="Arial"/>
        <family val="2"/>
      </rPr>
      <t>d.</t>
    </r>
    <r>
      <rPr>
        <sz val="8"/>
        <rFont val="Arial"/>
        <family val="2"/>
      </rPr>
      <t xml:space="preserve">  Se reúnen mínimo tres veces al año  y elaboran actas</t>
    </r>
    <r>
      <rPr>
        <b/>
        <sz val="8"/>
        <rFont val="Arial"/>
        <family val="2"/>
      </rPr>
      <t xml:space="preserve"> e.</t>
    </r>
    <r>
      <rPr>
        <sz val="8"/>
        <rFont val="Arial"/>
        <family val="2"/>
      </rPr>
      <t xml:space="preserve"> Cuenta con Apoyo institucional para la realización de sus acciones </t>
    </r>
  </si>
  <si>
    <t>Actas de Reunión, listados de asistencias, actas de apertura de buzon.</t>
  </si>
  <si>
    <t>¿La EAPB verifica que su red prestadora tenga implementado los patrones de referencia OMS y la resolucion 2121 de 2010 para la clasificación del estado nutricional de los usuarios, diferenciado por grupos de edad (niños, adolescentes, adultos jóvenes, mayores y gestantes)?</t>
  </si>
  <si>
    <t>Resolución 412 de 2000 y 4505 de 2012,Circular 034 de 2010, Resolución 5521 de 2013</t>
  </si>
  <si>
    <t>Acuerdo 117/98, Resolución 4505/12.   Resolución 3253 de 2009</t>
  </si>
  <si>
    <t>El  Plan indicativo y operativo de salud de la EAPB incluye la detección, curación de casos de tuberculosis y captación de sintomáticos de piel, especificando metas y actividades y la socialización con las instituciones de la red de servicios?</t>
  </si>
  <si>
    <r>
      <t>¿Realiza  en las IPS de su red evaluación de la adherencia a los protocolos y  guías de atención para Tuberculosis pulmonar, extrapulmonar, IRA y Lepra incluyendo la rehabilitación de esta?</t>
    </r>
    <r>
      <rPr>
        <b/>
        <sz val="8"/>
        <color rgb="FFFF0000"/>
        <rFont val="Arial"/>
        <family val="2"/>
      </rPr>
      <t xml:space="preserve"> </t>
    </r>
  </si>
  <si>
    <t>La entidad cuenta con procesos de evaluación y seguimiento a la red prestadora que garanticen la accesibilidad, oportunidad, calidad, continuidad y pertinencia a la atención de Tb, Lepra e IRA?</t>
  </si>
  <si>
    <t>La EAPB cuenta con una base de datos actualizada por municipio con enfoque diferencial de los usuarios de los programas de Tuberculosis pulmonar, extrapulmonar y Lepra  que evidencien las actividades, intervenciones y procedimientos realizados?</t>
  </si>
  <si>
    <t>Se tiene establecido un plan de capacitación continua y específica del talento humano, al interior de su organización y seguimiento a los planes de capacitación a su red prestadora, respecto a la atención integral y manejo de los riesgos relacionados con  la Tuberculosis pulmonar y extrapulmonar y Lepra?</t>
  </si>
  <si>
    <t>Con corte a 31 de diciembre de 2013, logró el 85% de curación de los casos de Tuberculosis pulmonar?</t>
  </si>
  <si>
    <t>Realiza programación y seguimiento a la captación de los sintomáticos respiratorios diferenciada por municipio, alcanzando minimo 70% de lo programado?</t>
  </si>
  <si>
    <t>Garantiza a sus afiliados con Tuberculosis farmacorresistente el tratamiento con medicamentos de segunda línea  y el respectivo seguimiento?</t>
  </si>
  <si>
    <t xml:space="preserve">Resolución 412 de 2000, Resolución 4505 de 2012, Protocolos y Lineamientos del INS. </t>
  </si>
  <si>
    <t xml:space="preserve">Informes de auditoria, evaluación de historias clínicas, Actas de unidades de analisis. </t>
  </si>
  <si>
    <t>Resolución 412 de 2000, Circular 058 del 2009, Lineamientos TB, Lepra e IRA.</t>
  </si>
  <si>
    <t xml:space="preserve">Indicadores, evaluación de satisfacción, verificación de oportunidad en el acceso. </t>
  </si>
  <si>
    <t xml:space="preserve">Resolución 412 de 2008 y Circular 058 del 2009 y 244 de 2012. Lineamientos TB y Lepra. </t>
  </si>
  <si>
    <t>Informes de capacitación, actas de reuniones, listados de asistencias.</t>
  </si>
  <si>
    <t>Contrato de prestación de servicios y base de datos de pacientes con TBFR</t>
  </si>
  <si>
    <t>Decreto 3518 de 2006 ,Circular 045 de 2012 del  MPS</t>
  </si>
  <si>
    <t xml:space="preserve">Verifican  que sus prestadores de servicio de salud cuenten con un comité  que cumpla con las funciones de prevenir y controlar las  infecciones asociadas a la atención en salud,   conformado y operando de acuerdo con el protocolo de vigilancia </t>
  </si>
  <si>
    <t>BD SIVIGILA casos confirmados
Contratación que  incluiya las pruebas</t>
  </si>
  <si>
    <t>La EAPB realiza acciones individuales tendientes a confirmar los eventos de interés en salud pública sujetos a vigilancia que le han sido reportados por la SSSA, DLS u otros actores del Sistema y asegura las intervenciones individuales y familiares del caso.Incluyendo la notificación de las infecciones asociadas a la atención en salud.</t>
  </si>
  <si>
    <t>9.7</t>
  </si>
  <si>
    <t>COMPONENTE II. PAI (11)</t>
  </si>
  <si>
    <t>COMPONENTE IX. VIGILANCIA EN SALUD PÚBLICA (7)</t>
  </si>
  <si>
    <t xml:space="preserve">COMPONENTE XII. PARTICIPACIÓN SOCIAL Y VÍCTIMAS (10) </t>
  </si>
  <si>
    <t xml:space="preserve">Ley 1448 de 2011 decreto reglamentario 4800 de 2011. ley 387 de 1997; ley 1438 de 2001, Sentencias de la corte nacionales e internacionales,  Protocolo de atencion psicosocial y salud integral a victimas PAPSIVIResolucion 5521 de 2013, Decreto 1683 de 2013.Decreto 3047 de 2013; Resolución 2635 de 2014; Resolucion 122 de 2015. </t>
  </si>
  <si>
    <r>
      <t>Ley 1448 de 2011 decreto reglamentario 4800 de 2011. ley 387 de 1997; ley 1438 de 2001, Sentencias de la corte nacionales e internacionales,  Protocolo de atencion psicosocial y salud integral a victimas PAPSIVI.</t>
    </r>
    <r>
      <rPr>
        <sz val="7"/>
        <color rgb="FFFF0000"/>
        <rFont val="Arial"/>
        <family val="2"/>
      </rPr>
      <t>Ley 1751 de 2015</t>
    </r>
  </si>
  <si>
    <t>Resolución 1841 de 2013 PDSP, Lineamientos para la gestión y administración del PAI 2015, Documentos de lineamientos para las JNV.</t>
  </si>
  <si>
    <t>Lineamientos para la gestión y administración del PAI 2015,Ley 1751 de 2015, Art 2. Resolucion 1536 de 2015, Art 14, Numeral 14.2</t>
  </si>
  <si>
    <t xml:space="preserve">Resolución 4505 de 2012. Autos de la corte. Lineamientos para la gestión y administración del PAI 2015 y Circular 044 de 2013. Ley 1751 de 2015, Art 6, literal n y Art 11. Resolucion 1536 de 2015, Art 13 Y 14, Numeral 14.1.  </t>
  </si>
  <si>
    <t xml:space="preserve">Decreto 3518 de 2006, Manual técnico administrativo del PAI y Lineamientos operativos PAI y Protocolos del INS vigentes.Art 11 del acuerdo 117 de 2008.  </t>
  </si>
  <si>
    <t>Resolución 412 de 2000 y Guias de Atencion 2007  - resolucion  4505 de 2102 - Resolucion 0518 de 2015 - Resolucion 1536 de 2015</t>
  </si>
  <si>
    <t>Resolución 412 de 2000 y Guias de Atencion 2007  - Resolucion  4505 de 2102 - Ley Estatutaria del 16 de febrero de 2015 por medio del cual regula el derecho fundamental a la salud.</t>
  </si>
  <si>
    <t xml:space="preserve">Resolución 412 de 2000 y Guias de Atencion 2007  - resolucion  4505 de 2102 </t>
  </si>
  <si>
    <t>Resolucion 1841 de 2013:  Plan Decenal de Salud Pública 2012-2021. Resolucion 0518 de 2015,Resolucion 1536 de 2015.</t>
  </si>
  <si>
    <t xml:space="preserve">Política Nacional de Salud Mental, Ley 1146/2007, Resolución 518 de 2015. Resolucion 1536 de 2015, Lineamientos para caracterización de población del Ministerio de Salud  </t>
  </si>
  <si>
    <t>Estándares  de  Calidad, Ley 1146/2007.</t>
  </si>
  <si>
    <t>Resolución 412 de 2000 y 4505 de 2012,Decreto 3518 de 2006 Vigilancia en Salud Pública</t>
  </si>
  <si>
    <t>Resolución 247 de 2014,Resolucion 2463 de 2014 reporte de  los pacientes con cáncer a la Cuenta de Alto Costo;Resolucion 2463 de 2014  reporte de  los pacientes con Hipertensión arterial,Diabetes,Enfermedad renal Crónica, Ley 1751 de 2015  ley estatuitaria de salud</t>
  </si>
  <si>
    <t>Evidencia de envío del Anexo Técnico de la Resolución 247 de 2014 . Y de la Resolucion 2463 de 2014 a la cuenta de alto costo.u otro que se considere necesario para el soporte a dicho criterio de evaluación.</t>
  </si>
  <si>
    <t>Evidenciar seguimiento a indicadores ,resultados , planes de mejoramiento y su seguimiento. .u otro que se considere necesario para el soporte a dicho criterio de evaluación.</t>
  </si>
  <si>
    <t>Presentar informes de auditoria y trazabilidad de las acciones .u otro que se considere necesario para el soporte a dicho criterio de evaluación.</t>
  </si>
  <si>
    <t xml:space="preserve">Caracterización de la población ,matriz de riesgo , u otro que se considere necesario para el soporte a dicho criterio de evaluación. </t>
  </si>
  <si>
    <t>Caracterización de la población ,matriz de riesgo , u otro que se considere necesario para el soporte a dicho criterio de evaluación.</t>
  </si>
  <si>
    <t>Evidenciar informes de capacitación con sus listados de asistencia, certificados de capacitación, actas de reuniones y similares.u otro que se considere necesario para el soporte a dicho criterio de evaluación.</t>
  </si>
  <si>
    <t xml:space="preserve">Informes de seguimiento a indicadores.u otro que se considere necesario para el soporte a dicho criterio de evaluación. </t>
  </si>
  <si>
    <t>Resolución 412 de 2000 :(pyp),     4505 de 2012: (reporte de pyp,y de interes en salud pública),  Ley 1751 de 2015  ley estatuitaria de salud</t>
  </si>
  <si>
    <t>Presentar informes de auditoria, evaluación de historias clínicas, COVES específicos y/o estudios de casos de morbi-mortalidad , u otro que se considere necesario para el soporte a dicho criterio de evaluación.</t>
  </si>
  <si>
    <t>Verificar contratos con las IPS o red de laboratorio u otros que puedan demostrar que la TSH es cuantitativa ,u otro que se considere necesario para el soporte a dicho criterio de evaluación.</t>
  </si>
  <si>
    <t>Ver registros ,trazabilidad de algún caso en concreto.u otro que se considere necesario para el soporte a dicho criterio de evaluación.</t>
  </si>
  <si>
    <t>Lineamientos SIVIGILA  2014 : protocolo de cancer infantil ,       ,Instituto nacional de salud                              Resolución 418 de 2014 (ruta de atencion LAP)</t>
  </si>
  <si>
    <t xml:space="preserve">Plan Decenal de Salud publica.( Estrategias del componente : 5° Atencion Integral de Salud )                 Res. 1841  de 2013.                                                           Ley 1751    de 2015                            </t>
  </si>
  <si>
    <t xml:space="preserve">Resolución 412 de 2000,                                        Decreto 3518 de 2006                                                     Ley 1295 de 2009                                                  Resolución 4505 de 2012,                                                      Ley 1751    de 2015                                                       Ley 1011 de 2006 Sistema Obligatorio de Garantía de Calidad de la Atención de Salud </t>
  </si>
  <si>
    <t xml:space="preserve">Plan Decenal de Salud Publica -Dimensiones transversales-                                                     Decreto 1011  de 2006                                      </t>
  </si>
  <si>
    <t>Dec.   1011 de 2006,                                          Ley 1295  de 2009                                                     Ley 1751 de 2015</t>
  </si>
  <si>
    <t>Resolución 412 de 2000,                          ,       Decreto 3518 de 2006                                                   Resolución 4505 de 2012</t>
  </si>
  <si>
    <t>Resolución 412 de 2000,                                      Decreto 3518 de 2006                             Resolución 4505 de 2012, CONPES 140</t>
  </si>
  <si>
    <t xml:space="preserve">Resolución 412 de 2000,                                       Decreto 3518 de 2006                              Resolución 4505 de 2012,  </t>
  </si>
  <si>
    <t>Resolución 412 de 2000,                                Decreto 3518 de 2006           ,                 Resolución 4505 de 2012,</t>
  </si>
  <si>
    <t xml:space="preserve"> Resolución 5521 de 2013.Ley 1751/15</t>
  </si>
  <si>
    <t>Resolución 5521 de 2013.Ley 1751/15</t>
  </si>
  <si>
    <t>Resolución 412,Norma Técnica para la atención preventiva en salud bucal, Numeral 5.1.3.  Resolución 5521 de 2013.Ley 1751/15</t>
  </si>
  <si>
    <t xml:space="preserve"> Acuerdo 117 de 1998,Resolución 412  de 2000 art 5 ,  Resolucion 4505 de 2012,Resolución 1536 de 2015.,Resolución 1536 de 2015.</t>
  </si>
  <si>
    <t>Ley 1438 de 2011, Articulo 13 de la Ley 1448 de 2011, RESOLUCIÓN 01378 DE 2015 MINSALUD</t>
  </si>
  <si>
    <t xml:space="preserve">Dec1011/2006, Resolución 5521 de 2013, LEY 1751 DE 2015, </t>
  </si>
  <si>
    <t>Ley 489 de 1998,  Resolución 518 de 2015,Ley 1474 de 2011</t>
  </si>
  <si>
    <t xml:space="preserve">Ley 715 de 2001, Resolución 1841 de 2013 Plan Decenal de Salud Pública, Acuerdo 117/98 articulo 13, Resolución 5521 de 2013 Artículos 16,17,18, 19 y Ley 1438 de 2011 Art. 11. </t>
  </si>
  <si>
    <t>Resolución 1841 de 2013 Plan Decenal de Salud Pública. Resolución 0518 del 24 de febrero de 2015 Plan de Salud Pública de Intervfenciones Colectivas - PIC. Resolución 1536 de mayo de 2015 Proceso de Planeación Integral.</t>
  </si>
  <si>
    <t>Resolución 1841 de 2013 Plan Decenal de Salud Pública, Resolución 5521/13 Titulo IV , Ley 691 de 2001. Ley Estatutaria del 16 de febrero de 2015 por medio del cual regula el derecho fundamental a la salud.</t>
  </si>
  <si>
    <t>Resolución 1841 de 2013 Plan Decenal de Salud Pública. Ley Estatutaria del 16 de febrero de 2015 por medio del cual regula el derecho fundamental a la salud y Resolución 0518 del 24 de febrero de 2015 PIC.</t>
  </si>
  <si>
    <t xml:space="preserve">Resolución 1841 de 2013 Plan Decenal de Salud Pública, Lineamientos para caracterización de población del Ministerio de Salud. Resolución 1536 de mayo de 2015 Proceso de Planeación Integral.  </t>
  </si>
  <si>
    <t xml:space="preserve">Resolución 425 de 2008 Y Circular 058 del 2009 y 244 de 2012. Lineamientos TB y Lepra. </t>
  </si>
  <si>
    <t>Circular Única de la Supersalud (47 y modificatorias)</t>
  </si>
  <si>
    <t>Circular 058 de 2009,  Circular 007 de 2015</t>
  </si>
  <si>
    <t>POA y POAI del  Plan Indicativo y Operativo de Salud de la EAPB, soportes de socialización.</t>
  </si>
  <si>
    <t xml:space="preserve">Resolución 412  de 2000 y Circular 058 del 2009, Circular 007 de 2015, Lineamientos TB y Lepra. </t>
  </si>
  <si>
    <t>Resolución 412 de 2000 y Circular externa 001 de 2013, Circular 007 de 2015 y Lineamientos de pacientes con farmacorresistencia</t>
  </si>
  <si>
    <t>Política Nacional de Sexualidad y Derechos Sexuales y Derechos reproductivos 2014,  Ley 1438 de 2011, Circular Conjunta 005 de 2012 ,</t>
  </si>
  <si>
    <t>Resolución 412 de 2000 y 4505 de 2012, Resolución 2003 de 2014, Resolución 2338 de 2013</t>
  </si>
  <si>
    <t>Decreto 1011de 2006, Resolución 5521 de 2013, Resolución 2003 de 2014</t>
  </si>
  <si>
    <t>Res 412 de 2000, Resolución 4505 de 2012,.Resolución 5521 de 2013 y Plan Decenal de Salud Pública (P.DSP) 2012 - 2021.</t>
  </si>
  <si>
    <t>Resolución 1841 de 2013,  Plan Decenal de Salud Pública 2012-2021</t>
  </si>
  <si>
    <t xml:space="preserve">Acuerdo 117de 1998,   Resolución  412 de2000 y 4505 de 2012. </t>
  </si>
  <si>
    <t>Plan Decenal de Salud Pública (PDSP) 2012 - 2021, Política Nacional de Sexualidad y Derechos Sexuales y Derechos reproductivos 2014</t>
  </si>
  <si>
    <t>Resolución  412 de 2000 y 4505  de 2012,  Sentencia C-355, Protocolo Prevención del Aborto Inseguro, Circular  003 de  2013</t>
  </si>
  <si>
    <t>Decreto 3518  de 2006, Lineamientos del Sistema  de Vigilancia de Salud Pública (INS)</t>
  </si>
  <si>
    <r>
      <t>¿Realiza  en las IPS de su red  evaluación de la adherencia a los protocolos y  guías de atención, para  los pacientes inscritos en los programas de: Atención al parto, planificación familiar a hombres y mujeres, alteraciones del desarrollo del joven, alteraciones del embarazo, atención de las enfermedades  de transmisión sexual, atención de sífilis congénita, Atención de VIH-SIDA, Atención de complicaciones Hipertensivas y Hemorrágicas asociadas al Embarazo?</t>
    </r>
    <r>
      <rPr>
        <b/>
        <sz val="8"/>
        <color rgb="FFFF0000"/>
        <rFont val="Arial"/>
        <family val="2"/>
      </rPr>
      <t xml:space="preserve"> </t>
    </r>
  </si>
  <si>
    <t xml:space="preserve">Versión:01 </t>
  </si>
  <si>
    <t xml:space="preserve">HOSPITAL MILITAR </t>
  </si>
  <si>
    <t>Código: FO-M3-P1-231</t>
  </si>
  <si>
    <t>RES 003</t>
  </si>
  <si>
    <t xml:space="preserve">SERVICIO OCCIDENTAL DE SALUD </t>
  </si>
  <si>
    <t xml:space="preserve">Caracterizacion Poblacional y Matriz de priorización. (Antes la resolucion 1841 de 2013  Plan Decenal de Salud Publica contemplaba   Plan Indicativo y Operativo de Salud de la EAPB que incluye   el programa de Salud infantil  evidenciando la  población beneficiaria, los  recursos asignados y las  metas  de resultados; y la socialización con las instituciones de la red de servicios?) Modificada por la resolución 1536 de 11 de Mayo de 2015 y deroga a la Res 425 de 2008. </t>
  </si>
  <si>
    <t xml:space="preserve">Caracterizacion Poblacional y Matriz de priorización. (Antes la resolucion 1841 de 2013  Plan Decenal de Salud Publica contemplaba   Plan Indicativo y Operativo de Salud de la EAPB que incluye   el programa de nutrición  evidenciando la  población beneficiaria, los  recursos asignados y las  metas  de resultados; y la socialización con las instituciones de la red de servicios?) Modificada por la resolución 1536 de 11 de Mayo de 2015 y deroga  a la Res 425 de 2008. </t>
  </si>
  <si>
    <t xml:space="preserve">Caracterizacion Poblacional y Matriz de priorización. (Antes la resolucion 1841 de 2013  Plan Decenal de Salud Publica contemplaba   Plan Indicativo y Operativo de Salud de la EAPB que incluye   el programa de Salud sexual y reproductiva,  evidenciando la  población beneficiaria, los  recursos asignados y las  metas  de resultados; y la socialización con las instituciones de la red de servicios?) Modificada por la resolución 1536 de 11 de Mayo de 2015 y deroga a la Res 425 de 2008. </t>
  </si>
  <si>
    <t xml:space="preserve">Caracterizacion Poblacional y Matriz de priorización. (Antes la resolucion 1841 de 2013  Plan Decenal de Salud Publica contemplaba   Plan Indicativo y Operativo de Salud de la EAPB que incluye   el programa de Salud mental  evidenciando la  población beneficiaria, los  recursos asignados y las  metas  de resultados; y la socialización con las instituciones de la red de servicios?) Modificada por la resolución 1536 de 11 de Mayo de 2015 y deroga a la Res 425 de 2008. </t>
  </si>
  <si>
    <t xml:space="preserve">Caracterizacion Poblacional y Matriz de priorización. (Antes la resolucion 1841 de 2013  Plan Decenal de Salud Publica contemplaba   Plan Indicativo y Operativo de Salud de la EAPB que incluye   el programa de Salud Bucal evidenciando la  población beneficiaria, los  recursos asignados y las  metas  de resultados; y la socialización con las instituciones de la red de servicios?) Modificada por la resolución 1536 de 11 de Mayo de 2015 y deroga a la Res 425 de 2008. </t>
  </si>
  <si>
    <t xml:space="preserve">Caracterizacion Poblacional y Matriz de priorización. (Antes la resolucion 1841 de 2013  Plan Decenal de Salud Publica contemplaba   Plan Indicativo y Operativo de Salud de la EAPB que incluye   el programa de enfermedades crónicas no transmisibles, evidenciando la  población beneficiaria, los  recursos asignados y las  metas  de resultados; y la socialización con las instituciones de la red de servicios?) Modificada por la resolución 1536 de 11 de Mayo de 2015 y deroga a la Res 425 de 2008. </t>
  </si>
  <si>
    <t>Se tiene establecido un plan de capacitación continua y específica del talento humano, al interior de su organización y seguimiento a los planes de capacitación a su red prestadora, respecto a la atención integral y manejo de los riesgos relacionados con los programas de salud mental (violencia de género, consumo de sustancias psicoactivas, conducta suicida y trastornos mentales)?</t>
  </si>
  <si>
    <t>La Entidad realiza la evaluación trimestral de los indicadores de salud mental como: violencia de género, consumo de sustancias psicoactivas, conducta suicida y trastornos mentales?</t>
  </si>
  <si>
    <t xml:space="preserve">Ley 1618 de 2013, Ley 1171 de 2007, Decreto 019 de 2012, Circular 001 de 2014 MINSALUD, Circular 004 SÚPER SALUD, Resoluciones 1841 de 2013 y 1536 del 2015 de  MINSALUD. </t>
  </si>
  <si>
    <t>Ley 361 de 1997, Ley 1171 de 2007, Ley 1251de 2008, Ley 1448 de 2011,  Ley 1618 de 2013,</t>
  </si>
  <si>
    <t>Fecha de aprobación: 23/06/2015</t>
  </si>
  <si>
    <r>
      <t>¿Realiza  en las IPS de su red  evaluación de la adherencia  guías de atención a mujer y  menor maltratados y protocolos de atención psicosocial ?</t>
    </r>
    <r>
      <rPr>
        <b/>
        <sz val="8"/>
        <color rgb="FFFF0000"/>
        <rFont val="Arial"/>
        <family val="2"/>
      </rPr>
      <t xml:space="preserve"> </t>
    </r>
  </si>
  <si>
    <t>La EAPB tiene caracterizados sus afiliados en el componente de salud mental (violencia de género, consumo de sustancias psicoactivas, conducta suicida y trastornos mentales)?</t>
  </si>
  <si>
    <t xml:space="preserve">La EAPB incluye en sus contratos con la red prestadora  la disponibilidad  del los kit para violencia sexual  y en sus procesos de auditoria verifica la implementación del protocolo establecido, incluyendo la cadena de custodia? </t>
  </si>
  <si>
    <t>No aplica. Modificado por la Resolución 1536 de 2015. Se evalúa caracterización de riesgo y se revisa matriz de priorización.</t>
  </si>
  <si>
    <t>La EAPB HOMME realiza seguimiento a las violencias, tiene base de datos en la que registra las consutas que se realizan en el proceso de atencion de la violencia. Se informa a la direccion de sanidad el caso con copia de la historia clinica, copia de la ficha de notificacion.</t>
  </si>
  <si>
    <t>La EAPB HOMME realiza seguimiento a la red prestadora en el que se evalua la accesibilidad, oportunidad, calidad, continuidad y pertinencia a la atención a traves de un formato que les permite luego cruzar la informacion con referencia y contrareferencia.</t>
  </si>
  <si>
    <t>La EAPB HOMME tiene base de datos que incluye las variables de enfoque diferencial.</t>
  </si>
  <si>
    <t>La EAPB HOMME tiene lineamientos desde el nivel central a traves de la Direccion de Sanidad, esta entidad es quien da direccionamiento a las regionales. En el componente de salud mental se cuenta con el Plan Maestro Integral de Salud Mental para las Fuerzas Militares de Colombia.</t>
  </si>
  <si>
    <t>La EAPB cuenta con acciones orientadas al talento humano de la entidad en los temas de salud ental, al igual que acciones de cpatcitacion a los usuarios. Estas acciones son determinadas por la Direccion de Sanidad (Bogotá).</t>
  </si>
  <si>
    <t>La EAPB HOMME realiza informe trimestral de seguimiento de todas las actividades realizadas en salud mental por cada programa. Se realiza plan de mejoramiento en los casos que aplica.</t>
  </si>
  <si>
    <t>La EAPB HOMME revisa losplanes de tratamiento que tiene la red prestadora para la atencion de los usuarios y alli se verifica que den cumplimiento a lo estipulado por esta para la atencion, realizan visitas a la red externa y se realiza analsisi de casos.</t>
  </si>
  <si>
    <t xml:space="preserve">Se verifico en la matriz de priorización del ministerio y no esta considerada por ser un régimen especial. Por lo cual no aplica. </t>
  </si>
  <si>
    <t xml:space="preserve">Se tiene un proceso educativo con el personal de salud con respecto al tema de la suplementación de micronutrientes  en la población infantil y gestantes . En la base de datos de crecimiento y desarrollo y gestantes se incluyo la casilla del suministro de micronutrientes y purgante </t>
  </si>
  <si>
    <t xml:space="preserve">El programa de bajo peso al nacer cuenta con protocolos y  se tiene contratado con la clínica Bolivariana  donde se hace el monitoreo.  Se tiene la base de datos con los niños con bajo peso al nacer a término donde se registra  el peso del ingreso, el monitoreo se hace mensual y bimensual y  se remite a especialista.  Se tiene la información del riesgo de malnutrición por déficit o por exceso pero no con base a la resolución 2121 de 2010, si no con CIE 10 . Aunque se tiene presente que operan con base en las directrices nacionales, se sugiere la clasificación del estado nutricional de los niños , niñas y adolescentes con el sistema de clasificación considerado en al resolución y estandarizarlo en el personal de salud. Para la obesidad se tiene base de datos de la valoración antropométrica que se hace de cada  usuario con el IMC correspondiente.  Se sugiere generar indicadores de resultado  con respecto a esto. Todos los pacientes crónicos se remiten a nutrición.  </t>
  </si>
  <si>
    <t xml:space="preserve">Se tiene la base de datos con  verificación si el menor esta con lactancia materna exclusiva o alimentación complementaria. En los cursos piscoprofilactico se promueve lactancia materna </t>
  </si>
  <si>
    <t xml:space="preserve">No se tiene enfoque diferencial porque no aplica al no ser un lineamiento desde Bogotá. </t>
  </si>
  <si>
    <t xml:space="preserve">Se tiene el proceso de estandarización en la toma de peso y talla del personal de salud el año pasado y este años. Se verifica el estado de los equipos para la toma de peso y talla. </t>
  </si>
  <si>
    <t xml:space="preserve">Con respecto al proceso de estandarización del personal de salud, se evidencia la  capacitación  en  la resolución 2121 de 2010 dirigida al personal de salud que atiende a la población. Y se continua con la valoración antropométrica de la mujer gestante, por medio de Athala. </t>
  </si>
  <si>
    <t xml:space="preserve">Se observan procesos educativos en las gestantes en temas de alimentación y nutrición, también en crecimiento y desarrollo. En los jóvenes también se observan procesos educativos sobre alimentación y nutrición. En e grupo de adultos mayores también se abordo el tema de alimentación como hábitos alimentarios  saludable. </t>
  </si>
  <si>
    <t xml:space="preserve">Se tiene un indicador de bajo peso, pero esta sesgado por el concepto del CIE 10. Se sugiere la implementación de otros  indicadores según los proyectos de  promoción y prevención </t>
  </si>
  <si>
    <t>No aplica. Modificado por la resolución 1536 de 2015, se evalua caracterización de riesgo y se revisa matriz de priorización. Es importante tener en cuenta que para el Departamento segun las prioridades en materia de salud pública  se deben garantizar acciones de detección temprana para tuberculosis.</t>
  </si>
  <si>
    <t>No se evidencia proceso documentado que permita la evaluación de la adherencia a los protocolos y guías de TB y Lepra de manera estandarizada, periódica y sistemática. Se informa que la coordinación de vigilancia epidemiológica evalúa las tarjetas de tratamiento, sin embargo no se evidencio registro de la actividad.</t>
  </si>
  <si>
    <t>No se aporta evidencia.</t>
  </si>
  <si>
    <t>Cuentan con SITB y libro de pacientes actualizado.</t>
  </si>
  <si>
    <t>Se evidencia realización de capacitación al interior de la organización sobre tuberculosis, adjuntan como soporte de las actividades realizadas, las actas de las capacitaciones respectivas y evidencias fotográficas. Actividad que no se encuentra articulada a una programación y/o plan interno de capacitación.</t>
  </si>
  <si>
    <t>En lo corrido del año no se evidencia la medición de indicadores de curación de pacientes con TB, sin embrago se revisa la III cohorte de 2013 y se evidencia que de los dos pacientes pertenecientes a la misma egresaron como tratamiento terminado, uno de ellos ingresó con BK(-) y el segundo es una TB extrapulmonar.</t>
  </si>
  <si>
    <t>No se evidenció programación de sintomáticos respiratorios ni seguimiento periódico a la misma. Se evidencia diligenciamiento de libro de sintomáticos respiratorios.</t>
  </si>
  <si>
    <t>No tienen pacientes con TBFR, adicionalmente informan que cuentan con contrato con el Hospital La María para su respectiva atención. (No se evidenció el contrato respectivo).</t>
  </si>
  <si>
    <t>El proceso se encuentra documentado no como Res 4505 sino por programa el  hospital militar reporta a Dirección General de Sanidad  en unas estructuras que permita a ellos extraer parte de la información de la Resolución 4505 de 2012,durante la visita se evidencio los formatos diligenciados que se envía de manera mensual, se entrega como evidencia pantallazo del mes de Septiembre de su envío, No se entrega formatos diligenciados  por tratarse información de alta confidencialidad de miembros de las fuerzas armadas.  Dirección General de Sanidad no hace envío de los pantallazos de los reportes al Ministerio.</t>
  </si>
  <si>
    <t xml:space="preserve">www.disan ejercito.mil.co, en este link se dispone de video chat para asesoria y asistencia Tecnica.  Se evidencia material de apoyo para el reporte de 4505 de 2012.  http://www.sanidadfuerzasmilitares.mil.co/ Cuenta con capacitaciones virtuales.No se cuenta con la constancia de la participació activa  de la red de prestadores en dichos cursos virtuales.  </t>
  </si>
  <si>
    <t xml:space="preserve">No se evidencia la identificación de las IPS que no estan reportando la información de la Resolución 4505 de 2012, por la tanto tampoco se evidencia el oficio como  constancia de la notificación  a la SUPERSALUD de dichas IPS . </t>
  </si>
  <si>
    <t>La enfermera Marycelly realiza revisión  de historias clínicas  de manera aleatoria  y constata algunas  variables, por  ejemplo maternidad segura variables de pruebas de VIH  y Sifilis, esta como primer filtro y se escanea la historia y se manda a  la Dirección de Sanidad General donde supuestamente se realiza otra auditoria.</t>
  </si>
  <si>
    <t xml:space="preserve">Se cuenta con lineamientos de la Dirección de Sanidad General y el censo poblacional  corte a dic 2015 En los lineamientos se proyectan las coberturas con base en la Res 3384 de 2000 ( ya derogada.) Se debe identificar el riesgo de toda la ´población afiliadad para asi  gestionar el riesgo de manera individual .Dentro de la función de la EAPB de gestión del riesgo. 1 o 2. </t>
  </si>
  <si>
    <t xml:space="preserve">El hospital militar realiza la gran mayoria de las acciones de proteccion especifiac y deteccion temprana y se evidencia envío de oficio con cronogrma de actividades de P YP para alcanzar coberturas poblacionales. </t>
  </si>
  <si>
    <t>no aplica .</t>
  </si>
  <si>
    <t>Se cuenta con demanda inducida elaborada por programa y se realiza de manera activa en los servicios de consulta y los establecimientos de sanidad militar,  se reaprten volantes en las casas fiscales, pero no se evidencia mecanismos de demanda para los pensionados, o personal  de la fuerza militar retirados pero que aun pertenecen a Sanidad Militar.</t>
  </si>
  <si>
    <t>Poseen base de datos  para poblacion  En situacion de discapacidad y adultos mayores en las que se evidencia intervenciones y procedimientos, debidamente caracterizado.  Poseee un censo poblacional para adulto mayor en el momento cuentan con 2.327 usuarios adultos mayores.</t>
  </si>
  <si>
    <t>Cuentan con indicadores de accesibilidad, pertinencia y oportunidad, Realizan trimestralmente el seguimiento a la red prestadora entre ellas están la   FUNDACIÓN LUISA FERNANDA Y COMITÉ DE REHABILITACIÓN. Este segumiento lo realiza  la coordinadora del programa.</t>
  </si>
  <si>
    <t>El Hospital militar por ser de régimen especial, maneja agenda cerrada y depende de directrices del nivel central de la dirección de Sanidad.  El 5% del talento humano es Militar para la atención de los usuarios y el 95% del talento humano es  contratado  acorde con las lineamientos  del nivel central. Cuentan con taquillas preferenciales y accesibilidad arquitectónica. En el área de farmacia no se garantiza la entrega de medicamentos en el tiempo de 48 horas.</t>
  </si>
  <si>
    <t>Cuenta con elementos de accesibilidad para la población en situación de discapacidad y adultos mayores tanto internamente como en la red externa.  Aún  no han implementado  el material de promoción y prevención en lenguaje accesible para  sordos  y ciegos.(Material Braille y lengua de señas)</t>
  </si>
  <si>
    <t>Entregan los  dispositivos  y ayudas técnicas requeridas por los ususarios, soportado en un formato de entrega.</t>
  </si>
  <si>
    <t>Se evidencia  el plan de capacitación a los profesionales y personal  del Hospital Militar,  en  los temas referidos, con descripción del tema, listado de asistencia y plegables informativos.</t>
  </si>
  <si>
    <t>Se rezaliza la promoción de los derechos y deberes por medio de folletos, carteleras, volantes y capacitaciones donde los sensibilizan sobre el buen trato que es un problema recurrente en la EAPB</t>
  </si>
  <si>
    <t xml:space="preserve">Se tiene establecido un proceso de PQRS con la posibilidad de hacer seguimiento  y su respuesta. Se puede identificar la IPS de donde proviene la manifestación, solo se sugiere que tambien este el nombre del municipio  </t>
  </si>
  <si>
    <t>La promoción de las herramientas para manifestar las PQRS se evidencia en el nivel central y otras sedes propias pero no hay una estrategia hacia todos los diferentes municipios del departamento con afiche o disponibilidad en pagina web para recepcionar manifestaciones.</t>
  </si>
  <si>
    <t>Se realizan encuestas y analisis de la satisfacción de los usuarios y se comparten con los usuarios en cartelera y reuniones de la asociación, trimestralmente se retroalimenta desde la DISAN -dirección Nacional de Salud- los planes de mejora a establecer.</t>
  </si>
  <si>
    <t>Esta conformada una asociación de usuarios, con encuentros periodicos, actas de las reuniones, autonomia en su funcionamiento pero apoyados desde la dirección del Hospital Militar.</t>
  </si>
  <si>
    <t>Manifiestan que por su particularidad de Militares no hacen rendiciones de cuenta en el nivel local que se hace a nivel central en Bogota pero no es abierto a todos los usuarios. Por lo cual no se califica el item</t>
  </si>
  <si>
    <t xml:space="preserve">La atención de la población víctima se hace en dos frentes:   1. Ruta asistencia en terreno, 61 paciente   Desde el Centro de recuperación  Héroes de Paramillo. (Minas, disparos, leishmaniosis) La   Capitana Catalina psicóloga  informa desde la Compañía de sanidad Héroes de Paramillo se tienen tienen 48 usuario…además el centro de familias que atiende el resto de los hechos victimizantes.  El Plan de capacitación se evidencio fue el 30.07.2015 y se hace 2 veces al año.  El centro de memoria histórica el 29, 30 y 31 dieron capacitación para  crear la memoria histórica  del ejercito....
2. Desde la  CEFAM:   Centro de Familia Militar, enmarcado en toda la familia del  ejercito: fallecidos, heridos en combate y  secuestro.  
Hay una base de datos de  fallecidos (17) y heridos, a sus  familias las remiten  a EPS e IPS al programa de Duelo desde la  psicología se realiza la visita, y  acompañamiento y luego pasan a sanidad militar….se atienen por diferentes situaciones o son remitidos a otras ciudades de residencias.  Los heridos, secuestrados y liberados (4) y su grupo familiar son atendidos por un equipo interdisciplinario: Trabajadora social, psicología y asesora jurídica. 
Se realiza la  inscripción para la jornada interinstitucionales  de reparación de víctimas,  esta se realizó  el 23  y 24 de mayo  este año durante todo el día: ICBF, Registradora Nacional, Procuraduría entre otras, se llenan los RIPS y se envía a la jefatura de familia….
Con los niños, niñas y adolescentes saludables se tienen un programa dos veces  por semana y niños con discapacidad…De estos hay  65 con atención en psicología y olimpiada especiales con su grupo familiar.   Además hay un programa de mujeres con la fundación éxito con talleres de capacitación,  bolsa de empleo y capacitación.  Se trabaja taller sobre el perdón, reconciliación familiar rehaciendo la vida y proyectando el futuro, este se realizó el 19 de septiembre de este año.
</t>
  </si>
  <si>
    <t xml:space="preserve">No tienen gestores…Hacenun informe desde rehabilitacion funcional cada tres meses….Y aprovechamiento del tiempo libre depreparacion para lavida y la parte educativa. Ludico y recreativo se reporta a la Direccion de Sanidad del  ejercito y estos a  la Direccion  militar de sanidad. </t>
  </si>
  <si>
    <t xml:space="preserve">Desarrollan acciones educativas de promoción y prevencióon a sus afiliados. Realizan contratación con la ESE HOSPITAL para atención al usuario en los municipios de Urrao, Rionegro, Yarumal y Andes, en los demás municipios se contrata por evento. Las clausulas contractuales no refieren el desarrollo de la estrategia APS. No realiza contratación directa o articulación con los progrmas de Salud Pública. </t>
  </si>
  <si>
    <t>no se evidencia</t>
  </si>
  <si>
    <t xml:space="preserve">Desarrollan acciones en la implementaión de AIEI y AMI con la población maternoinfantil, de la misma manera con la población de adulto mayor, y programa de salud sexual y eproductiva para soldados, jovenes y familias,  lo cual relacionan con la estrategia APS. Cuentan con actas de reuniones y directiva 008/2015 la cual da lineamientos del Nivel Nacional, sin embargo esas acciones bajo el marco de APS no se hace explicito en proyectos.   </t>
  </si>
  <si>
    <r>
      <t>Cuentan con protocolo de atención domiciliaria, de Atencion psicosocial, el programa de alerta temprana, tambien se evidenciaprotocolos para la atencion de niños, niñas y adolescentes condeficiencia/discapacidad motora, cognitiva, sensorial y multiple.
Manifiestan que se maneja el programa de Hogares de paso desde la jefatura de familia. Existe la "Acción social del ejército" através del cual se gestiona el apoyo a casos especiales a través del Comité de Salud para subsidio de transporte, alimentación, hospedaje. Y casos que requieren de transporte por discapacidad.</t>
    </r>
    <r>
      <rPr>
        <i/>
        <sz val="8"/>
        <rFont val="Arial"/>
        <family val="2"/>
      </rPr>
      <t xml:space="preserve"> Evidencias: Actas, estatutos.  </t>
    </r>
  </si>
  <si>
    <r>
      <t>Tienen implementada la politica de Discapacidad del sector seguridad y defensa, disponen de protocolos y portafolios de servicio, manifiestan que entre sus afiliados no tienen poblacion indigena ni afrodescendiente, Cuentan con protocolos de atención de población en situación de discapacidad, Adulto Mayor y victimas del conflicto armado y victimas de la violencia sexual.Tienen implementada la Directiva Permanente, cuya finalidad es operativizar el Modelo de Rehabilitación funcional en el Subsistema de Salud de las Fuerzas Militares, mediante la prestación de servicios integrales de salud de óptima calidad con un enfoque diferencial, en el cuál el usuario con deficiencia y/o discapacidad, potencie y desarrolle la máxima funcionalidad e independencia .</t>
    </r>
    <r>
      <rPr>
        <i/>
        <sz val="8"/>
        <rFont val="Arial"/>
        <family val="2"/>
      </rPr>
      <t xml:space="preserve"> Evidencias: Protocolos y actas de reuniones. </t>
    </r>
  </si>
  <si>
    <t>No se evidencia</t>
  </si>
  <si>
    <t xml:space="preserve">Realizan Perfil Epidemiologico, en el cual  se describe de la situación de salud de la comunidad, sin embargo no se evidencia que sean socializadas  en los territorios donde tienen poblacion afiliada. </t>
  </si>
  <si>
    <t>No se evidencia formato estructurado por la institución que determine un plan de acción anual  que discrimine las acciones a ejecutar por las IPS prestadoras o propias. En cumplimiento del compromiso adquirido con la Supersalud y la Procuraduría dicen haber desde el nivel nacional  diligenciado el plan de acción para cada IPS prestadora en los municipios donde hacen presencia, el cual no ha sido socializado con el departamento ni con los municipios. No se evidencia plan para todas las Jornadas nacionales de vacunación.  Solo se observa para la realizada en el mes de Agosto actividades como: Demanda inducida, busqueda de suceptibles y educacion.</t>
  </si>
  <si>
    <t>No se tiene para Antioquia un referente regional que lidere y gestione la operatividad del PAI a nivel departamental, ya que los funcionarios a cargo solo ejecutan acciones y responden por el área metropolitana. Las decisiones y directrices vienen desde la Direccion General de Sanidad Militar, donde coordina desde hace poco tiempo la señora Nidia: nidiap@ejercito.mil.co, telefono de contacto 349-49-86 ext 192, es esta quien seria la referente en la operatividad del PAI dentro de la EAPB, no se logro hablar con ella ya que se ubica en la ciudad de Bogota.</t>
  </si>
  <si>
    <t>La EAPB a la fecha evidencia contrato con las ESEs de los municipios donde se encuentra mayor poblacion como Andes- Rionegro- Yarumal-Urrao y Clinica Prado de Medellin para atencion de partos, tambien vacuna poblacion de otras aseguradoras, sin embargo dentro del departamento en la region de Uraba se reporta barreras de atencion cuando el señor Tovar, director del ESM N°17, le manifiesta al Hospital Maria Auxiliadora de Chigorodo, suspender el servicio de vacuancion y evitar glosas, ya que la poblacion sera atendida a 30 minutos o mas de su lugar de residencia.</t>
  </si>
  <si>
    <t>Se evidencia socialización y capacitación en temas relacionados del PAI desde la Direccion de Sanidad Nacional para  el hospital Militar ubicado en Medellin, el cual a su vez, socializa informacion a los funcionarios que laboran al interior de esta.  No se evidenica para la red externa u otras brigadas. La informacion relacionada al PAI los interesados la pueden consultar en la pagina: www.disanejercito.mil.co.</t>
  </si>
  <si>
    <t>No se evidencia documentado ni ejecutado proceso de asesoría, supervisión ni asistencia técnica que contemple todos los componentes del PAI.</t>
  </si>
  <si>
    <t xml:space="preserve">No se evidencia base de datos ya que por ser regimen de excepcion no esta obligado a dar dicha informacion, segun lo dispone el articula 279 d ela ley 100/93 y el articulo 2 de la ley 266/08. </t>
  </si>
  <si>
    <t>Los funcionarios dicen participar de las actividades programadas por la secretaria de salud de Medellin, sin embargo no lo han hecho en las convocadas por el departamento. Poseen cronograma de capacitación donde el tema de PAI hace parte, solo para los funcionarios de la sede del hospital Militar de Medellin.</t>
  </si>
  <si>
    <t>Se visualiza gerencial con seguimiento de dosis aplicadas y el porcentaje de cobertura al mes de Agosto de 2015 de toda la poblacion vacunada objeto del PAI.</t>
  </si>
  <si>
    <t>Tienen inventario de cadena de frio del hospital Militar de Medellin, poseen plan de contingencia ante falla de fluido eléctrico.</t>
  </si>
  <si>
    <t>Se evidencia acta de seguimiento a brote de Varicela, cumpliendo de esta manera la Vigilancia epidemiologica a los eventos de salud publica relacionados a las Inmunoprevenibles, a la fecha no se han presentado ESAVI, poseen plan de crisis.</t>
  </si>
  <si>
    <t>Poseen folletos institucionales, volantes, carteles, piezas publicitarias que son dadas a conocer a través de diferentes medios y pagina WEB.</t>
  </si>
  <si>
    <t>No se evidenció cargue de la información en la página del Ministerio de Salud y Protección Social.</t>
  </si>
  <si>
    <t>Se evidenció seguimiento a la adherencia de los programas de Riesgo Cardiovascular (Diabetes, Hipertensión, dislipidemia) y los programas de detección temprana de Cáncer de cuello uterino y cáncer de mama en el marco del programa de Mis Mejores Años.</t>
  </si>
  <si>
    <t>Se evidencia medición de los indicadores de oportunidad para medicina general, medicina interna y ginecología. No se evidenció medición de indicadores de accesibilidad y continuidad.</t>
  </si>
  <si>
    <t>Se evidencia notificación oportuna de la cuenta de alto costo a la DISAN, quien consolida el reporte nacional y reporta al Ministerio.</t>
  </si>
  <si>
    <t>Se evidenció programa de capacitación interna con programación de eventos que incluye temas a tratar (contiene temas relacionados con las ENT), listas de asistencia y presentaciones respectivas.</t>
  </si>
  <si>
    <t>Realizan medición periódica a las coberturas alcanzadas en los programas: Detección temprana de las alteraciones del adulto mayor, cáncer de mama, cáncer de cuello uterino.</t>
  </si>
  <si>
    <t>Evalúan la adherencia al tratamiento de los pacientes con hipertensión.</t>
  </si>
  <si>
    <t>Tienen definido en el contrato con la Clínica del Prado la atención de integral del recién nacido y verifican en el control del recién nacido el TSH neonatal.</t>
  </si>
  <si>
    <t>No reporta casos de cáncer infantil.</t>
  </si>
  <si>
    <t>No aplica.  Modificado   por  la   resolución 1536  de 2015,  se  evalúa  caracterización  de riesgo y se  revisa  matriz  de   priorización.  Igualmente  se  cuenta   con  documento   en la  cual se  tiene la caracterización de la población,  e  informe  de  gestión  de 2014.</t>
  </si>
  <si>
    <t xml:space="preserve">Se  evidencia  desde  mayo  solicitud, solicitud de  guía  de atención  amenores  de 1  año,  se  inicia  atención a los  menores  de 1  año, se  está  brindando  educación  a  los padres  y  se  remite  para  atención  a los  6  meses,  se   cuenta   con solicitud de  instrumento  de evaluación  se  realiza para la  calidad  de la  historia  más  no para la  adherencia,   </t>
  </si>
  <si>
    <t>Se  cuenta  con  seguimiento  e  indicador  de calidad  de  historia  clínica,  se  evidencia  carta   para  que   realicen  la  notificación  del  indicador   de  oportunidad  de  citas  ya  que  estas  son  dadas  externamente, se  cuenta  con  encuesta  y  tienen conocimiento  de los  resultados   la  atención  de  Py P   esta  toda junta  no  se  tiene  por  programa,  falta  realizar  seguimiento  a  la  continuidad   de  los  tratamientos.</t>
  </si>
  <si>
    <t>Cuentan con una base de datos  de las atenciones  por grupos etareos  por cada uno de las brigadas,  cuentan con programas especiales y con  listas  de asistencias  como es  crecimiento y desarrollo, mis mejores años , adulto joven, maternas, peso saludable.</t>
  </si>
  <si>
    <t>tienen  programa de capacitación  en el cual realizan jornadas academicas  capacitaciones  a las higienistas. Realizan evaluacion de las capacitaciones.</t>
  </si>
  <si>
    <t xml:space="preserve">Se  cuenta   horarios  de  atención  y agendas  organizadas,  para  las maternas,  los  jóvenes,  crecimiento y desarrollo población  042 (VIH),  pacientes  sanos  con alto  riesgo,  pacientes  con LPH  son atendidos  en clínica  NOEL,  se  tienen  base  de datos  para  pacientes  con lesiones  preneoplasicas y se  realiza  seguimiento, se  evidencia  una  atención  oportuna.  </t>
  </si>
  <si>
    <t>Tienen la población  atendida caracterizada  con el indice COP y ceo  ademas con el O'leary e indice periodontal por grupo etareo.</t>
  </si>
  <si>
    <t>Cuentan  con el  acuerdo  002 de 2001  por  ser régimen  especial    tienen  una  variaciones   cubre  la  prótesis  total  en  los  casos   que la  perdida  dental sea  a  casa   de    herida  en  combate  pero  tiene  entre  sus  inclusiones   inserción de  coronas   .</t>
  </si>
  <si>
    <t>No  se  tiene  restricciones  para la  atención  se tiene  clínica  del  sano  se a tienden   cada  6  meses, se evidencia  atención en quirófano,   cuentan   con servicio de cirugía  y odontopediatria  para la atención de estos casos especiales.</t>
  </si>
  <si>
    <t>LUZ MIRYAM CANO, GLORIA CORREA, JOHANNA CORTES, MARTHA LUZ BUSTAMANTE, ALINA RESTREPO, CRISTIAN PAEZ, VANESSA GUTIERREZ, ALEXANDRA JIMENEZ, MARTHA CADAVID, GUSTAVO POSADA, GLORIA MARIA DIAZ, GLADYS BEDOYA, MARY YANET VARGAS, ANA MAYERLY BOADA.</t>
  </si>
  <si>
    <t>MAYOR JOHANA CHACON, CAPITAN CATALINA RUIZ, CONSTANZA ALVAREZ, MARTHA MALAGON, , MARICELY SALINAS, YENI LORENA GOMEZ, COMANDANTE WENCESLAO MENDEZ MARTINEZ, DIANA CASTIBLANCO, DORIS YANCE, LINA RAMIREZ.</t>
  </si>
  <si>
    <t>La EAPB HOMME realiza auditoria verificando la disponibilidad del kit de violencia sexual para la atencion de las victimas de violencia sexual.</t>
  </si>
  <si>
    <t>Cuentan con seguimiento a las coberturas de cumplimiento por cada una de las brigadas  y  los  satelites,  se  tienen un  buen seguimiento.</t>
  </si>
  <si>
    <t>Se  evalúa  la caracterización del riesgo, se revisa matriz de priorización, se  evidencia el manejo  de la funcionaria del software de la página del Ministerio, cuentan con la guia  metodológica  del Ministerio de Salud.</t>
  </si>
  <si>
    <t>Se  cuenta  documentado proceso para  garantizar  la Maternidad  segura.Se  inicia con  un acta  de compromiso  por  parte  de la materna para asistir  a todos  los  controles  prenatales, realización  de examenes  diagnósticos, a tomarse  los  medicamentos formulados por  el médico  tratante, se evidencia seguimineto por parte  de enfermeria  a los  controles  prenatales. De igual manera  se  evidencia el seguimiento  a los  Embarazos de Alto  Riesgo Obstétrico (ARO)</t>
  </si>
  <si>
    <t>Se  cuenta con  contrato con la Clínica  el Prado para  la  atención del servicio de Maternidad, la Institución a realizado evaluación a la  adherencia  a los protocolos  y guias de atención, en la prestación del servicio del Hospital Militar.</t>
  </si>
  <si>
    <t>Solo se  cuenta  con la Red de la IPS Clínica  el Prado, para  lo cual se  evidenció acta de Comité  Interinstitucional sobre  las consultas  de  maternas  atendidas, se  cuenta  con el protocolo, se hace la trazabilidad al cumplimineto de las  caracteristicas del Sistema Obligatorio de Garantia  de Calidad (SOGC), en lo referente  a la  oportunidad, accesibiliad y continuidad aunque se  evidenció que no hay  muertes  maternas, pero  se  cuenta con un caso de muerte  perinatal del mes  de abril; se requiere que  realicen la trazabilidad frente  a las  características  de pertinencia  y seguridad.</t>
  </si>
  <si>
    <t>La  Institución cuenta  con una  Base  de Datos de censos  priorizados, por  sexo, sustentado en oficio radicado N° 20158420701871 del 25 de agosto de 2015. No  se  cuenta con  base  de datos  con enfoque  diferencial.</t>
  </si>
  <si>
    <t>Solo  se evidencia  capacitación continua  en el componente  de maternidad  segura, faltando los  demas  componentes de Salud  Sexual y Reproductiva como: ITS- VIH- Sida, Sifilis  congénita, gestacional, Planificación Familiar  a hombres y mujeres, Prevención del embarazo en adolescentes, Prevención del aborto inseguro. entre  otros.</t>
  </si>
  <si>
    <t>Se  evidencian contratos  de prestación de servicios  con los municipios  de Yarumal,Urrao, Andes, y Rionegro. No se evidencia información de los Indicadores ni se cuenta  con evaluación ni seguimiento de los  mismos a la  Red  prestadora.</t>
  </si>
  <si>
    <t>Aunque  se  evidencia  trabajo  con  adolescentes y Jovenes, no se cuenta con la implementación de Servicios de Salud  Amigables para  Adolescentes y Jovenes, no se diligencian los formatos A4 y A11.</t>
  </si>
  <si>
    <t>La  iInstitucion a nivel interno  del Hospital  cuenta  con el seguimiento oportuno  de los programas  de Salud  Sexual y Reproductiva.
No se evidencia  un seguimineto ni control en su red  prestadora de municipios.</t>
  </si>
  <si>
    <t>Se  evidencia el seguimiento oportuno  de los 5 pacientes  con VIH, los cuale s son atendidos  por  SIES Salud , según el Contrato N° 74. Se cuenta  con  el acta  de seguimiento  a los  respectivos  Coves  Internos.</t>
  </si>
  <si>
    <t>Se  evidencia  Cuenta  de Alto  Costo del HOMME , la  cual es  remitida  a la Dirección de Sanidad, donde  se unifican todas  las  cuentas  de alto  costo  del ejercito, para  ser enviadas a la dirección General de Sanidad de las  Fuerzas Militares, quienes son los  responsables de de reportar al Ministerio de Salud.</t>
  </si>
  <si>
    <t xml:space="preserve">  No aplica.Modificada por Res 1536 de 2015. Población 3039 niños y niñas &lt; 5a en el departamento,no incluye a  la subregión de Urabá (pertenece a otra zonal)</t>
  </si>
  <si>
    <t>Esta avanzando en el proceso de adopción de la estrategia de acuerdo a las propuestas hechas en las asesorías ofrecidas por  la Gerencia.Ya se hizo sensibilizacion con el servicio de Urgencias -6 médicosy una enfermera rural- con buena acogida.||.Presenta actas de socialización de estartegia AIEPI y listado de asistencia</t>
  </si>
  <si>
    <t>No evidencio auditorías que permitan valorar este proceso : La atencion de los partos se hace exclusivamente en la Clínica del Prado desde 1°  Junio  de este año la cual  reporta de manera inmediata el resultado de TSH en el evento de que esté alterado y remite regularmente el listado de nacimientos para lo pertinente  Presenta indicadores de adherencia a CyD .</t>
  </si>
  <si>
    <t>Tiene disponibilidad de citas a 48 horas para C y D -Md general-Todo niño que queda en observación en Urgencias,es valorado por Pediatría siempre,para posterior manejo La oportunidad segun seguimiento de Ago 8,2 dias, ,la de Jun y  Jul  2 -se verifica-Se hizo entrevista  a tres madres,coincidentes con lo anotado.Se ofrecec CYD con una frecuencia mensual intercalando la atención de Md y enfermera.                                                                                                                                 No evidencio encuestas aplicadas a los usuarios para  conocer la percepción del los servicios.</t>
  </si>
  <si>
    <t>Presenta base  de datos por  eventos -IRA,EDA- no hay enfoque diferencial                                                                                                                                                                                                                                                                                   El reporte  de Res .4505  lo hace la dirección general de las FF MM</t>
  </si>
  <si>
    <t>No evidencio Plan de capacitación de 2015,,aunque si realizó algunas actividades de socialización de la Estrategia y guías.Un MD de Urgencias tiene certificación en AIEPI Clinico</t>
  </si>
  <si>
    <t>No se gestiona Res. 4505 ;esta se hace desde la Direccion General de las FF AA . No han tenido eventos de mortalidad por EDA IRA Retinopatía ni TSH..A la fecha 22 niños en Plan Canguro</t>
  </si>
  <si>
    <t>No registra mortalidad.No hay seguimiento a eventos de años  anteriores.</t>
  </si>
  <si>
    <t>Presenta registros de una actividad de  demanda inducida  y seguimiento a inasistencias,aunque no  evidencio busqueda.</t>
  </si>
  <si>
    <t xml:space="preserve">Informes de auditorias, (Vigilancia epidemiológica que evidencie cumplimeinto de las funciones para prevención y control de IAAS .Retroalimentación de la EAPB en caso de ser necesario. Planes de mejoramiento solicitado a la red. </t>
  </si>
  <si>
    <t>Enviaron correo al  MSPS ...12.3 Gestión ante el ministerio de Salud y Protección Social o ante la unidad de atención y reparación integral a las victimas (UARIV) para tramitar o conocer el procedimiento identificación de las personas victimas del conflicto armado: Se anexa lo siguiente
·         Dos archivos: Correo solicitando la clave, y correo de leído. A la fecha no se ha recibido respuesta, el día de mañana se reenviará un nuevo correo con copia a rosmary.aristizabal@antioquia.gov.co.
·         Se anexan la directiva transitoria N° 007 de 2014 y HR informando jornada de Victimas, queda pendiente de enviar la del primer semestre de este año. Jornada que se realizó en el mes de Abril.
·         Se reporta a través de informes trimestrales a la DISAN, las actividades y todo lo que se realiza con el personal afectado por AEI: se anexan los dos informes trimestrales que se han enviado.</t>
  </si>
  <si>
    <t>Si tienen identificada la población victima desde  AEI ( Artefacto explosivo imporovisado), MINAS y MUSE….No se entrega por confidencialidad.    No realiza cobros de copagos a losusuariosni alos familiares.   Noreciben requerimientos de atención por entes de control. Mantienen contacto conlas victimas y sus familias a traves de un  equipo intersciplinario,fisitra,ortopedista,sicologotrabajador social y otros.  Son atendidos con enfoque diferencial.    12.4 Con el personal que se ha identificado como Victima, para ser más exacto con el personal afectado por AEI: se cuenta con toda una infraestructura y un equipo interdisciplinario conformado por  Medico General, Medico Ortopedista, Medio Fisiatra, 02 Fisioterapeutas, Terapeuta Ocupacional, 02 psicólogos, trabajadora Social y auxiliar de enfermería, que tiene como  misión la rehabilitación funcional de todo el personal afectado por AEI, y a su vez brindar la posibilidad de generar un nuevo proyecto de vida apoyándose en el programa de utilización del tiempo libre, brindando la oportunidad de estudiar y realizar una rehabilitación integral.
La cita con el Centro de Familia, quedo para el próximo Lunes 28 de Septiembre a las 15:00 en instalaciones de la Cuarta Brigada, con el SS. Cesar Barragan Madrid Celular 3102417175.</t>
  </si>
  <si>
    <r>
      <t xml:space="preserve">Cuentan con Directiva directiva 008/2015 la cual da lineammientos ,en el nivel nacional desde la Dirección de Sanidad del Ejercito, el cual genera formato  de captación, fomato de inasistencia, seguimiento a la efectividad por RIPS y confirmación telefónica. Realizan reporte mensual y reciben observaciones o retroalimentación del nivel nacional de manera trimestral. Soportes: Indicadores, </t>
    </r>
    <r>
      <rPr>
        <u/>
        <sz val="8"/>
        <rFont val="Arial"/>
        <family val="2"/>
      </rPr>
      <t xml:space="preserve">Consolidados, Informes trimestrales.  </t>
    </r>
  </si>
  <si>
    <t>Ha contratado un epidemiologo, para apoyar las acciones de vigilancia, está implementando cambios para mejorar el proceso</t>
  </si>
  <si>
    <t xml:space="preserve">En el hospital militar se está implementando el seguimiento de la tasa de infecciones a través de la facturación. </t>
  </si>
  <si>
    <t>Se estableció el procedimiento de ajuste de casos.</t>
  </si>
  <si>
    <t xml:space="preserve">Se tiene la base de datos </t>
  </si>
  <si>
    <t>La red externa una vez da de alta a los usuarios, los remite al hospital militar para continuar tratamiento y seguimiento</t>
  </si>
  <si>
    <t>Cumple</t>
  </si>
  <si>
    <t>Han reactivado el comité de infecciones y el de tuberculosis.
Asisten al cove municipal en Medellín, se invitan al COVE departamental.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</si>
</sst>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_ [$€-2]\ * #,##0.00_ ;_ [$€-2]\ * \-#,##0.00_ ;_ [$€-2]\ * &quot;-&quot;??_ "/>
    <numFmt numFmtId="166" formatCode="0.0"/>
    <numFmt numFmtId="167" formatCode="0.000"/>
  </numFmts>
  <fonts count="44" x14ac:knownFonts="1">
    <font>
      <sz val="11"/>
      <color theme="1"/>
      <name val="Calibri"/>
      <family val="2"/>
      <scheme val="minor"/>
    </font>
    <font>
      <b/>
      <sz val="8"/>
      <name val="Arial"/>
      <family val="2"/>
    </font>
    <font>
      <sz val="8"/>
      <name val="Arial"/>
      <family val="2"/>
    </font>
    <font>
      <b/>
      <sz val="9"/>
      <name val="Arial"/>
      <family val="2"/>
    </font>
    <font>
      <b/>
      <sz val="10"/>
      <name val="Arial"/>
      <family val="2"/>
    </font>
    <font>
      <b/>
      <sz val="7"/>
      <name val="Arial"/>
      <family val="2"/>
    </font>
    <font>
      <sz val="7"/>
      <name val="Arial"/>
      <family val="2"/>
    </font>
    <font>
      <sz val="10"/>
      <name val="Arial"/>
      <family val="2"/>
    </font>
    <font>
      <sz val="9"/>
      <name val="Arial"/>
      <family val="2"/>
    </font>
    <font>
      <sz val="7"/>
      <color theme="1"/>
      <name val="Arial"/>
      <family val="2"/>
    </font>
    <font>
      <sz val="10"/>
      <color indexed="8"/>
      <name val="Arial"/>
      <family val="2"/>
    </font>
    <font>
      <sz val="11"/>
      <color indexed="8"/>
      <name val="Calibri"/>
      <family val="2"/>
    </font>
    <font>
      <b/>
      <sz val="10"/>
      <color theme="1"/>
      <name val="Arial"/>
      <family val="2"/>
    </font>
    <font>
      <sz val="8"/>
      <color rgb="FF000000"/>
      <name val="Arial"/>
      <family val="2"/>
    </font>
    <font>
      <sz val="8"/>
      <color rgb="FFFF0000"/>
      <name val="Arial"/>
      <family val="2"/>
    </font>
    <font>
      <sz val="8"/>
      <color theme="1"/>
      <name val="Arial"/>
      <family val="2"/>
    </font>
    <font>
      <sz val="9"/>
      <color indexed="81"/>
      <name val="Tahoma"/>
      <family val="2"/>
    </font>
    <font>
      <b/>
      <sz val="8"/>
      <color rgb="FFFF0000"/>
      <name val="Arial"/>
      <family val="2"/>
    </font>
    <font>
      <sz val="11"/>
      <color theme="1"/>
      <name val="Arial"/>
      <family val="2"/>
    </font>
    <font>
      <i/>
      <sz val="8"/>
      <name val="Arial"/>
      <family val="2"/>
    </font>
    <font>
      <sz val="10"/>
      <name val="Arial"/>
      <family val="2"/>
    </font>
    <font>
      <sz val="8"/>
      <color indexed="81"/>
      <name val="Tahoma"/>
      <family val="2"/>
    </font>
    <font>
      <sz val="11"/>
      <color theme="1"/>
      <name val="Calibri"/>
      <family val="2"/>
    </font>
    <font>
      <b/>
      <sz val="11"/>
      <name val="Calibri"/>
      <family val="2"/>
    </font>
    <font>
      <b/>
      <sz val="11"/>
      <color rgb="FF000000"/>
      <name val="Calibri"/>
      <family val="2"/>
    </font>
    <font>
      <b/>
      <sz val="11"/>
      <color theme="1"/>
      <name val="Calibri"/>
      <family val="2"/>
    </font>
    <font>
      <sz val="11"/>
      <color rgb="FF000000"/>
      <name val="Calibri"/>
      <family val="2"/>
      <scheme val="minor"/>
    </font>
    <font>
      <b/>
      <sz val="12"/>
      <color indexed="8"/>
      <name val="Arial"/>
      <family val="2"/>
    </font>
    <font>
      <sz val="8"/>
      <color indexed="8"/>
      <name val="Arial"/>
      <family val="2"/>
    </font>
    <font>
      <b/>
      <sz val="8"/>
      <color indexed="8"/>
      <name val="Arial"/>
      <family val="2"/>
    </font>
    <font>
      <sz val="11"/>
      <color theme="1"/>
      <name val="Calibri"/>
      <family val="2"/>
      <scheme val="minor"/>
    </font>
    <font>
      <b/>
      <sz val="8"/>
      <name val="Arial Narrow"/>
      <family val="2"/>
    </font>
    <font>
      <sz val="11"/>
      <name val="Arial"/>
      <family val="2"/>
    </font>
    <font>
      <sz val="10"/>
      <color theme="1"/>
      <name val="Arial Narrow"/>
      <family val="2"/>
    </font>
    <font>
      <sz val="10"/>
      <name val="Arial Narrow"/>
      <family val="2"/>
    </font>
    <font>
      <b/>
      <sz val="10"/>
      <color theme="1"/>
      <name val="Arial Narrow"/>
      <family val="2"/>
    </font>
    <font>
      <b/>
      <sz val="9"/>
      <color rgb="FFFF0000"/>
      <name val="Arial"/>
      <family val="2"/>
    </font>
    <font>
      <b/>
      <sz val="9"/>
      <color theme="1"/>
      <name val="Arial"/>
      <family val="2"/>
    </font>
    <font>
      <sz val="8"/>
      <color theme="1"/>
      <name val="Arial Narrow"/>
      <family val="2"/>
    </font>
    <font>
      <sz val="7"/>
      <color rgb="FFFF0000"/>
      <name val="Arial"/>
      <family val="2"/>
    </font>
    <font>
      <b/>
      <sz val="8"/>
      <color theme="1"/>
      <name val="Arial"/>
      <family val="2"/>
    </font>
    <font>
      <b/>
      <sz val="9"/>
      <color indexed="81"/>
      <name val="Tahoma"/>
      <family val="2"/>
    </font>
    <font>
      <sz val="8"/>
      <color theme="1"/>
      <name val="Calibri"/>
      <family val="2"/>
      <scheme val="minor"/>
    </font>
    <font>
      <u/>
      <sz val="8"/>
      <name val="Arial"/>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43"/>
        <bgColor indexed="64"/>
      </patternFill>
    </fill>
    <fill>
      <patternFill patternType="lightUp">
        <bgColor indexed="43"/>
      </patternFill>
    </fill>
    <fill>
      <patternFill patternType="solid">
        <fgColor indexed="22"/>
        <bgColor indexed="0"/>
      </patternFill>
    </fill>
    <fill>
      <patternFill patternType="solid">
        <fgColor theme="6"/>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FF00"/>
        <bgColor indexed="64"/>
      </patternFill>
    </fill>
    <fill>
      <patternFill patternType="lightUp">
        <bgColor theme="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10">
    <xf numFmtId="0" fontId="0" fillId="0" borderId="0"/>
    <xf numFmtId="0" fontId="7" fillId="0" borderId="0"/>
    <xf numFmtId="0" fontId="7" fillId="0" borderId="0"/>
    <xf numFmtId="0" fontId="7" fillId="0" borderId="0"/>
    <xf numFmtId="9" fontId="7" fillId="0" borderId="0" applyFont="0" applyFill="0" applyBorder="0" applyAlignment="0" applyProtection="0"/>
    <xf numFmtId="0" fontId="10" fillId="0" borderId="0"/>
    <xf numFmtId="0" fontId="18" fillId="0" borderId="0"/>
    <xf numFmtId="165" fontId="20" fillId="0" borderId="0" applyFont="0" applyFill="0" applyBorder="0" applyAlignment="0" applyProtection="0"/>
    <xf numFmtId="165" fontId="7" fillId="0" borderId="0" applyFont="0" applyFill="0" applyBorder="0" applyAlignment="0" applyProtection="0"/>
    <xf numFmtId="9" fontId="30" fillId="0" borderId="0" applyFont="0" applyFill="0" applyBorder="0" applyAlignment="0" applyProtection="0"/>
  </cellStyleXfs>
  <cellXfs count="183">
    <xf numFmtId="0" fontId="0" fillId="0" borderId="0" xfId="0"/>
    <xf numFmtId="1" fontId="8" fillId="0" borderId="1" xfId="2" applyNumberFormat="1" applyFont="1" applyBorder="1" applyAlignment="1" applyProtection="1">
      <alignment horizontal="center" vertical="center" wrapText="1"/>
      <protection locked="0"/>
    </xf>
    <xf numFmtId="0" fontId="11" fillId="6" borderId="10" xfId="5" applyFont="1" applyFill="1" applyBorder="1" applyAlignment="1">
      <alignment horizontal="center"/>
    </xf>
    <xf numFmtId="49" fontId="0" fillId="0" borderId="0" xfId="0" applyNumberFormat="1"/>
    <xf numFmtId="0" fontId="22" fillId="0" borderId="0" xfId="0" applyFont="1"/>
    <xf numFmtId="49" fontId="23" fillId="0" borderId="1" xfId="0" applyNumberFormat="1" applyFont="1" applyFill="1" applyBorder="1"/>
    <xf numFmtId="49" fontId="24" fillId="0" borderId="1" xfId="0" applyNumberFormat="1" applyFont="1" applyFill="1" applyBorder="1" applyAlignment="1">
      <alignment vertical="center" wrapText="1"/>
    </xf>
    <xf numFmtId="49" fontId="25" fillId="0" borderId="1" xfId="0" applyNumberFormat="1" applyFont="1" applyBorder="1" applyAlignment="1">
      <alignment horizontal="left"/>
    </xf>
    <xf numFmtId="0" fontId="25" fillId="0" borderId="1" xfId="0" applyFont="1" applyBorder="1"/>
    <xf numFmtId="0" fontId="18" fillId="0" borderId="0" xfId="0" applyFont="1" applyAlignment="1" applyProtection="1">
      <alignment vertical="center"/>
      <protection locked="0"/>
    </xf>
    <xf numFmtId="0" fontId="18" fillId="0" borderId="0" xfId="0" applyFont="1" applyAlignment="1" applyProtection="1">
      <alignment horizontal="left" vertical="center"/>
      <protection locked="0"/>
    </xf>
    <xf numFmtId="0" fontId="32" fillId="2" borderId="1" xfId="1" applyFont="1" applyFill="1" applyBorder="1" applyAlignment="1" applyProtection="1">
      <alignment horizontal="center" vertical="center" wrapText="1" shrinkToFit="1"/>
      <protection locked="0"/>
    </xf>
    <xf numFmtId="0" fontId="35" fillId="0" borderId="0" xfId="0" applyFont="1" applyAlignment="1" applyProtection="1">
      <alignment horizontal="center" vertical="center"/>
      <protection locked="0"/>
    </xf>
    <xf numFmtId="49" fontId="1" fillId="3" borderId="1" xfId="0" applyNumberFormat="1" applyFont="1" applyFill="1" applyBorder="1" applyAlignment="1" applyProtection="1">
      <alignment horizontal="center" vertical="center" wrapText="1"/>
      <protection locked="0"/>
    </xf>
    <xf numFmtId="0" fontId="38" fillId="0" borderId="0" xfId="0" applyFont="1" applyAlignment="1" applyProtection="1">
      <alignment horizontal="left" vertical="center"/>
      <protection locked="0"/>
    </xf>
    <xf numFmtId="0" fontId="15" fillId="0" borderId="0" xfId="0" applyFont="1" applyAlignment="1" applyProtection="1">
      <alignment vertical="center"/>
      <protection locked="0"/>
    </xf>
    <xf numFmtId="0" fontId="0" fillId="11" borderId="0" xfId="0" applyFill="1"/>
    <xf numFmtId="0" fontId="11" fillId="6" borderId="1" xfId="5" applyFont="1" applyFill="1" applyBorder="1" applyAlignment="1">
      <alignment horizontal="center"/>
    </xf>
    <xf numFmtId="0" fontId="26" fillId="0" borderId="1" xfId="0" applyFont="1" applyBorder="1" applyAlignment="1">
      <alignment vertical="center" wrapText="1"/>
    </xf>
    <xf numFmtId="0" fontId="22" fillId="0" borderId="1" xfId="0" applyFont="1" applyBorder="1"/>
    <xf numFmtId="0" fontId="0" fillId="0" borderId="1" xfId="0" applyBorder="1" applyAlignment="1">
      <alignment vertical="center" wrapText="1"/>
    </xf>
    <xf numFmtId="49" fontId="7" fillId="11" borderId="1" xfId="0" applyNumberFormat="1" applyFont="1" applyFill="1" applyBorder="1" applyAlignment="1">
      <alignment wrapText="1"/>
    </xf>
    <xf numFmtId="49" fontId="7" fillId="11" borderId="1" xfId="0" applyNumberFormat="1" applyFont="1" applyFill="1" applyBorder="1"/>
    <xf numFmtId="49" fontId="13" fillId="11" borderId="1" xfId="0" applyNumberFormat="1" applyFont="1" applyFill="1" applyBorder="1" applyAlignment="1">
      <alignment vertical="center" wrapText="1"/>
    </xf>
    <xf numFmtId="49" fontId="0" fillId="11" borderId="1" xfId="0" applyNumberFormat="1" applyFill="1" applyBorder="1" applyAlignment="1">
      <alignment horizontal="left" wrapText="1"/>
    </xf>
    <xf numFmtId="49" fontId="12" fillId="11" borderId="1" xfId="0" applyNumberFormat="1" applyFont="1" applyFill="1" applyBorder="1" applyAlignment="1">
      <alignment horizontal="left"/>
    </xf>
    <xf numFmtId="0" fontId="29" fillId="3" borderId="1" xfId="0" applyFont="1" applyFill="1" applyBorder="1" applyAlignment="1" applyProtection="1">
      <alignment horizontal="center" vertical="center" wrapText="1"/>
    </xf>
    <xf numFmtId="0" fontId="34" fillId="10" borderId="7" xfId="0"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0" fontId="8" fillId="10" borderId="9" xfId="0" applyFont="1" applyFill="1" applyBorder="1" applyAlignment="1" applyProtection="1">
      <alignment horizontal="center" vertical="center" wrapText="1"/>
    </xf>
    <xf numFmtId="0" fontId="34" fillId="4" borderId="7" xfId="0" applyFont="1" applyFill="1" applyBorder="1" applyAlignment="1" applyProtection="1">
      <alignment horizontal="center" vertical="center" wrapText="1"/>
    </xf>
    <xf numFmtId="2" fontId="4" fillId="0" borderId="7" xfId="0" applyNumberFormat="1" applyFont="1" applyBorder="1" applyAlignment="1" applyProtection="1">
      <alignment horizontal="center" vertical="center" wrapText="1"/>
    </xf>
    <xf numFmtId="10" fontId="4" fillId="0" borderId="7" xfId="9" applyNumberFormat="1" applyFont="1" applyBorder="1" applyAlignment="1" applyProtection="1">
      <alignment horizontal="center" vertical="center" wrapText="1"/>
    </xf>
    <xf numFmtId="0" fontId="36" fillId="10" borderId="9" xfId="0" applyFont="1" applyFill="1" applyBorder="1" applyAlignment="1" applyProtection="1">
      <alignment horizontal="center" vertical="center" wrapText="1"/>
    </xf>
    <xf numFmtId="0" fontId="4" fillId="7" borderId="3" xfId="0" applyFont="1" applyFill="1" applyBorder="1" applyAlignment="1" applyProtection="1">
      <alignment horizontal="right" vertical="center" wrapText="1"/>
    </xf>
    <xf numFmtId="0" fontId="36" fillId="10" borderId="7" xfId="0" applyFont="1" applyFill="1" applyBorder="1" applyAlignment="1" applyProtection="1">
      <alignment horizontal="center" vertical="center" wrapText="1"/>
    </xf>
    <xf numFmtId="0" fontId="38" fillId="7" borderId="1" xfId="0" applyFont="1" applyFill="1" applyBorder="1" applyAlignment="1" applyProtection="1">
      <alignment horizontal="left" vertical="center"/>
    </xf>
    <xf numFmtId="0" fontId="1" fillId="4" borderId="1"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5" fillId="10" borderId="9" xfId="0" applyFont="1" applyFill="1" applyBorder="1" applyAlignment="1" applyProtection="1">
      <alignment horizontal="center" vertical="center" wrapText="1"/>
    </xf>
    <xf numFmtId="0" fontId="35" fillId="0" borderId="1" xfId="0" applyFont="1" applyBorder="1" applyAlignment="1" applyProtection="1">
      <alignment horizontal="center" vertical="center"/>
    </xf>
    <xf numFmtId="0" fontId="3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5" fillId="10" borderId="9" xfId="0" applyFont="1" applyFill="1" applyBorder="1" applyAlignment="1" applyProtection="1">
      <alignment horizontal="center" vertical="center" wrapText="1"/>
    </xf>
    <xf numFmtId="164" fontId="4" fillId="7" borderId="4" xfId="9" applyNumberFormat="1" applyFont="1" applyFill="1" applyBorder="1" applyAlignment="1" applyProtection="1">
      <alignment horizontal="center" vertical="center" wrapText="1"/>
    </xf>
    <xf numFmtId="9" fontId="4" fillId="7" borderId="4" xfId="9" applyNumberFormat="1" applyFont="1" applyFill="1" applyBorder="1" applyAlignment="1" applyProtection="1">
      <alignment horizontal="center" vertical="center" wrapText="1"/>
    </xf>
    <xf numFmtId="0" fontId="5" fillId="10" borderId="9" xfId="0" applyFont="1" applyFill="1" applyBorder="1" applyAlignment="1" applyProtection="1">
      <alignment horizontal="center" vertical="center" wrapText="1"/>
    </xf>
    <xf numFmtId="0" fontId="9" fillId="0" borderId="1" xfId="0" applyFont="1" applyFill="1" applyBorder="1" applyAlignment="1" applyProtection="1">
      <alignment horizontal="justify" vertical="center" wrapText="1"/>
    </xf>
    <xf numFmtId="0" fontId="6" fillId="0" borderId="1" xfId="1" applyFont="1" applyFill="1" applyBorder="1" applyAlignment="1" applyProtection="1">
      <alignment horizontal="justify" vertical="center" wrapText="1" shrinkToFit="1"/>
    </xf>
    <xf numFmtId="0" fontId="9" fillId="0" borderId="1" xfId="0" applyFont="1" applyFill="1" applyBorder="1" applyAlignment="1">
      <alignment horizontal="justify" vertical="center" wrapText="1"/>
    </xf>
    <xf numFmtId="0" fontId="6" fillId="0" borderId="1" xfId="1" applyFont="1" applyFill="1" applyBorder="1" applyAlignment="1" applyProtection="1">
      <alignment horizontal="justify" vertical="center" wrapText="1" shrinkToFit="1"/>
      <protection locked="0"/>
    </xf>
    <xf numFmtId="0" fontId="6" fillId="0" borderId="1" xfId="0" applyFont="1" applyFill="1" applyBorder="1" applyAlignment="1" applyProtection="1">
      <alignment horizontal="justify" vertical="center" wrapText="1"/>
    </xf>
    <xf numFmtId="0" fontId="35" fillId="0" borderId="1" xfId="0" applyFont="1" applyFill="1" applyBorder="1" applyAlignment="1" applyProtection="1">
      <alignment horizontal="center" vertical="center"/>
    </xf>
    <xf numFmtId="0" fontId="35" fillId="0" borderId="1" xfId="0"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wrapText="1"/>
    </xf>
    <xf numFmtId="9" fontId="8" fillId="0" borderId="7" xfId="0" applyNumberFormat="1" applyFont="1" applyBorder="1" applyAlignment="1" applyProtection="1">
      <alignment horizontal="center" vertical="center" wrapText="1"/>
    </xf>
    <xf numFmtId="9" fontId="8" fillId="0" borderId="9" xfId="0" applyNumberFormat="1" applyFont="1" applyBorder="1" applyAlignment="1" applyProtection="1">
      <alignment horizontal="center" vertical="center" wrapText="1"/>
    </xf>
    <xf numFmtId="0" fontId="15" fillId="7" borderId="1" xfId="0" applyFont="1" applyFill="1" applyBorder="1" applyAlignment="1" applyProtection="1">
      <alignment horizontal="justify" vertical="center"/>
    </xf>
    <xf numFmtId="0" fontId="2" fillId="0" borderId="1" xfId="0" applyFont="1" applyFill="1" applyBorder="1" applyAlignment="1" applyProtection="1">
      <alignment horizontal="justify" vertical="center" wrapText="1"/>
      <protection locked="0"/>
    </xf>
    <xf numFmtId="164" fontId="2" fillId="0" borderId="1" xfId="0" applyNumberFormat="1" applyFont="1" applyBorder="1" applyAlignment="1" applyProtection="1">
      <alignment horizontal="justify" vertical="center" wrapText="1"/>
      <protection locked="0"/>
    </xf>
    <xf numFmtId="0" fontId="6" fillId="0" borderId="1" xfId="0" applyFont="1" applyFill="1" applyBorder="1" applyAlignment="1">
      <alignment horizontal="justify" vertical="center" wrapText="1"/>
    </xf>
    <xf numFmtId="0" fontId="6" fillId="0" borderId="1" xfId="1" applyFont="1" applyFill="1" applyBorder="1" applyAlignment="1" applyProtection="1">
      <alignment horizontal="left" vertical="center" wrapText="1" shrinkToFit="1"/>
      <protection locked="0"/>
    </xf>
    <xf numFmtId="14" fontId="28" fillId="0" borderId="13" xfId="0" applyNumberFormat="1" applyFont="1" applyFill="1" applyBorder="1" applyAlignment="1" applyProtection="1">
      <alignment horizontal="center" vertical="center" wrapText="1"/>
      <protection hidden="1"/>
    </xf>
    <xf numFmtId="0" fontId="28" fillId="0" borderId="13" xfId="0" applyFont="1" applyFill="1" applyBorder="1" applyAlignment="1" applyProtection="1">
      <alignment horizontal="center" vertical="center" wrapText="1"/>
      <protection hidden="1"/>
    </xf>
    <xf numFmtId="0" fontId="28" fillId="0" borderId="13" xfId="0" applyFont="1" applyFill="1" applyBorder="1" applyAlignment="1" applyProtection="1">
      <alignment horizontal="center" vertical="center" wrapText="1" shrinkToFit="1"/>
      <protection hidden="1"/>
    </xf>
    <xf numFmtId="14" fontId="1" fillId="0" borderId="13" xfId="0" applyNumberFormat="1" applyFont="1" applyFill="1" applyBorder="1" applyAlignment="1" applyProtection="1">
      <alignment vertical="center" wrapText="1"/>
      <protection hidden="1"/>
    </xf>
    <xf numFmtId="49" fontId="1" fillId="0" borderId="13" xfId="0" applyNumberFormat="1" applyFont="1" applyFill="1" applyBorder="1" applyAlignment="1" applyProtection="1">
      <alignment horizontal="left" vertical="center" wrapText="1"/>
      <protection hidden="1"/>
    </xf>
    <xf numFmtId="0" fontId="3" fillId="0" borderId="13" xfId="0" applyFont="1" applyFill="1" applyBorder="1" applyAlignment="1" applyProtection="1">
      <alignment vertical="center" wrapText="1"/>
      <protection hidden="1"/>
    </xf>
    <xf numFmtId="0" fontId="3" fillId="5" borderId="1" xfId="0" applyFont="1" applyFill="1" applyBorder="1" applyAlignment="1" applyProtection="1">
      <alignment horizontal="center" vertical="center" wrapText="1"/>
      <protection hidden="1"/>
    </xf>
    <xf numFmtId="167" fontId="3" fillId="5" borderId="1" xfId="0" applyNumberFormat="1" applyFont="1" applyFill="1" applyBorder="1" applyAlignment="1" applyProtection="1">
      <alignment horizontal="center" vertical="center" wrapText="1"/>
      <protection hidden="1"/>
    </xf>
    <xf numFmtId="0" fontId="5" fillId="0" borderId="13" xfId="0" applyFont="1" applyFill="1" applyBorder="1" applyAlignment="1" applyProtection="1">
      <alignment horizontal="center" vertical="center" wrapText="1"/>
      <protection hidden="1"/>
    </xf>
    <xf numFmtId="166" fontId="35" fillId="8" borderId="1" xfId="0" applyNumberFormat="1" applyFont="1" applyFill="1" applyBorder="1" applyAlignment="1" applyProtection="1">
      <alignment horizontal="center" vertical="center"/>
      <protection hidden="1"/>
    </xf>
    <xf numFmtId="167" fontId="35" fillId="8" borderId="1" xfId="0" applyNumberFormat="1" applyFont="1" applyFill="1" applyBorder="1" applyAlignment="1" applyProtection="1">
      <alignment horizontal="center" vertical="center"/>
      <protection hidden="1"/>
    </xf>
    <xf numFmtId="164" fontId="4" fillId="0" borderId="13" xfId="0" applyNumberFormat="1" applyFont="1" applyFill="1" applyBorder="1" applyAlignment="1" applyProtection="1">
      <alignment horizontal="center" vertical="center" wrapText="1"/>
      <protection hidden="1"/>
    </xf>
    <xf numFmtId="166" fontId="33" fillId="0" borderId="1" xfId="0" applyNumberFormat="1" applyFont="1" applyFill="1" applyBorder="1" applyAlignment="1" applyProtection="1">
      <alignment horizontal="center" vertical="center"/>
      <protection hidden="1"/>
    </xf>
    <xf numFmtId="2" fontId="33" fillId="9" borderId="1" xfId="0" applyNumberFormat="1" applyFont="1" applyFill="1" applyBorder="1" applyAlignment="1" applyProtection="1">
      <alignment horizontal="center" vertical="center"/>
      <protection hidden="1"/>
    </xf>
    <xf numFmtId="166" fontId="33" fillId="9" borderId="1" xfId="0" applyNumberFormat="1" applyFont="1" applyFill="1" applyBorder="1" applyAlignment="1" applyProtection="1">
      <alignment horizontal="center" vertical="center"/>
      <protection hidden="1"/>
    </xf>
    <xf numFmtId="167" fontId="33" fillId="9" borderId="1" xfId="0" applyNumberFormat="1" applyFont="1" applyFill="1" applyBorder="1" applyAlignment="1" applyProtection="1">
      <alignment horizontal="center" vertical="center"/>
      <protection hidden="1"/>
    </xf>
    <xf numFmtId="166" fontId="34" fillId="0" borderId="1" xfId="0" applyNumberFormat="1" applyFont="1" applyFill="1" applyBorder="1" applyAlignment="1" applyProtection="1">
      <alignment horizontal="center" vertical="center" wrapText="1"/>
      <protection hidden="1"/>
    </xf>
    <xf numFmtId="166" fontId="34" fillId="0" borderId="1" xfId="9" applyNumberFormat="1" applyFont="1" applyFill="1" applyBorder="1" applyAlignment="1" applyProtection="1">
      <alignment horizontal="center" vertical="center" wrapText="1"/>
      <protection hidden="1"/>
    </xf>
    <xf numFmtId="166" fontId="33" fillId="0" borderId="1" xfId="0" applyNumberFormat="1" applyFont="1" applyBorder="1" applyAlignment="1" applyProtection="1">
      <alignment horizontal="center" vertical="center"/>
      <protection hidden="1"/>
    </xf>
    <xf numFmtId="164" fontId="4" fillId="0" borderId="14" xfId="0" applyNumberFormat="1" applyFont="1" applyFill="1" applyBorder="1" applyAlignment="1" applyProtection="1">
      <alignment horizontal="center" vertical="center" wrapText="1"/>
      <protection hidden="1"/>
    </xf>
    <xf numFmtId="0" fontId="18" fillId="0" borderId="0" xfId="0" applyFont="1" applyAlignment="1" applyProtection="1">
      <alignment vertical="center"/>
      <protection hidden="1"/>
    </xf>
    <xf numFmtId="166" fontId="33" fillId="0" borderId="0" xfId="0" applyNumberFormat="1" applyFont="1" applyBorder="1" applyAlignment="1" applyProtection="1">
      <alignment vertical="center"/>
      <protection hidden="1"/>
    </xf>
    <xf numFmtId="2" fontId="33" fillId="0" borderId="0" xfId="0" applyNumberFormat="1" applyFont="1" applyAlignment="1" applyProtection="1">
      <alignment vertical="center"/>
      <protection hidden="1"/>
    </xf>
    <xf numFmtId="167" fontId="33" fillId="0" borderId="0" xfId="0" applyNumberFormat="1" applyFont="1" applyBorder="1" applyAlignment="1" applyProtection="1">
      <alignment vertical="center"/>
      <protection hidden="1"/>
    </xf>
    <xf numFmtId="0" fontId="28" fillId="0" borderId="11" xfId="0" applyFont="1" applyBorder="1" applyAlignment="1" applyProtection="1">
      <alignment vertical="center" wrapText="1"/>
    </xf>
    <xf numFmtId="0" fontId="38" fillId="12" borderId="8" xfId="0" applyFont="1" applyFill="1" applyBorder="1" applyAlignment="1" applyProtection="1">
      <alignment horizontal="left" vertical="center"/>
    </xf>
    <xf numFmtId="0" fontId="38" fillId="12" borderId="9" xfId="0" applyFont="1" applyFill="1" applyBorder="1" applyAlignment="1" applyProtection="1">
      <alignment horizontal="left" vertical="center"/>
    </xf>
    <xf numFmtId="0" fontId="28" fillId="0" borderId="1" xfId="0" applyFont="1" applyBorder="1" applyAlignment="1" applyProtection="1">
      <alignment horizontal="center" vertical="center" wrapText="1"/>
    </xf>
    <xf numFmtId="0" fontId="15" fillId="0" borderId="0" xfId="0" applyFont="1" applyAlignment="1" applyProtection="1">
      <alignment vertical="center" wrapText="1"/>
      <protection locked="0"/>
    </xf>
    <xf numFmtId="0" fontId="2" fillId="0" borderId="1" xfId="1" applyFont="1" applyFill="1" applyBorder="1" applyAlignment="1" applyProtection="1">
      <alignment horizontal="justify" vertical="center" wrapText="1" shrinkToFit="1"/>
    </xf>
    <xf numFmtId="1" fontId="8" fillId="0" borderId="1" xfId="2" applyNumberFormat="1" applyFont="1" applyBorder="1" applyAlignment="1" applyProtection="1">
      <alignment horizontal="center" vertical="center" wrapText="1"/>
      <protection locked="0"/>
    </xf>
    <xf numFmtId="0" fontId="13" fillId="0" borderId="1" xfId="0" applyFont="1" applyBorder="1" applyAlignment="1">
      <alignment vertical="center" wrapText="1"/>
    </xf>
    <xf numFmtId="0" fontId="15" fillId="0" borderId="1" xfId="0" applyFont="1" applyBorder="1" applyAlignment="1">
      <alignment vertical="center" wrapText="1"/>
    </xf>
    <xf numFmtId="0" fontId="42" fillId="0" borderId="1" xfId="0" applyFont="1" applyBorder="1" applyAlignment="1">
      <alignment vertical="center" wrapText="1"/>
    </xf>
    <xf numFmtId="1" fontId="8" fillId="0" borderId="1" xfId="2" applyNumberFormat="1" applyFont="1" applyBorder="1" applyAlignment="1" applyProtection="1">
      <alignment horizontal="center" vertical="center" wrapText="1"/>
      <protection locked="0"/>
    </xf>
    <xf numFmtId="0" fontId="2" fillId="0" borderId="1" xfId="1" applyFont="1" applyFill="1" applyBorder="1" applyAlignment="1" applyProtection="1">
      <alignment horizontal="justify" vertical="center" wrapText="1" shrinkToFit="1"/>
      <protection locked="0"/>
    </xf>
    <xf numFmtId="0" fontId="2" fillId="0" borderId="1" xfId="1" applyFont="1" applyFill="1" applyBorder="1" applyAlignment="1" applyProtection="1">
      <alignment horizontal="justify" vertical="center" wrapText="1" shrinkToFit="1"/>
    </xf>
    <xf numFmtId="164" fontId="15" fillId="0" borderId="1" xfId="0" applyNumberFormat="1" applyFont="1" applyBorder="1" applyAlignment="1" applyProtection="1">
      <alignment horizontal="left" vertical="center" wrapText="1"/>
      <protection locked="0" hidden="1"/>
    </xf>
    <xf numFmtId="164" fontId="15" fillId="0" borderId="1" xfId="0" applyNumberFormat="1" applyFont="1" applyFill="1" applyBorder="1" applyAlignment="1" applyProtection="1">
      <alignment horizontal="left" vertical="center" wrapText="1"/>
      <protection locked="0" hidden="1"/>
    </xf>
    <xf numFmtId="0" fontId="2" fillId="0" borderId="1" xfId="0" applyFont="1" applyFill="1" applyBorder="1" applyAlignment="1" applyProtection="1">
      <alignment horizontal="justify" vertical="center" wrapText="1"/>
      <protection locked="0"/>
    </xf>
    <xf numFmtId="164" fontId="2" fillId="0" borderId="1" xfId="0" applyNumberFormat="1" applyFont="1" applyBorder="1" applyAlignment="1" applyProtection="1">
      <alignment horizontal="justify" vertical="center" wrapText="1"/>
      <protection locked="0"/>
    </xf>
    <xf numFmtId="0" fontId="2" fillId="0" borderId="9" xfId="0" applyFont="1" applyFill="1" applyBorder="1" applyAlignment="1" applyProtection="1">
      <alignment horizontal="justify" vertical="center" wrapText="1"/>
      <protection locked="0"/>
    </xf>
    <xf numFmtId="1" fontId="8" fillId="0" borderId="1" xfId="2" applyNumberFormat="1" applyFont="1" applyBorder="1" applyAlignment="1" applyProtection="1">
      <alignment horizontal="center" vertical="center" wrapText="1"/>
      <protection locked="0"/>
    </xf>
    <xf numFmtId="0" fontId="2" fillId="0" borderId="1" xfId="1" applyFont="1" applyFill="1" applyBorder="1" applyAlignment="1" applyProtection="1">
      <alignment horizontal="justify" vertical="center" wrapText="1" shrinkToFit="1"/>
    </xf>
    <xf numFmtId="0" fontId="28" fillId="0" borderId="1" xfId="0" applyFont="1" applyBorder="1" applyAlignment="1" applyProtection="1">
      <alignment horizontal="center" vertical="center"/>
    </xf>
    <xf numFmtId="0" fontId="2" fillId="2" borderId="1" xfId="1" applyFont="1" applyFill="1" applyBorder="1" applyAlignment="1" applyProtection="1">
      <alignment horizontal="justify" vertical="center" wrapText="1" shrinkToFit="1"/>
    </xf>
    <xf numFmtId="2" fontId="4" fillId="0" borderId="7" xfId="0" applyNumberFormat="1" applyFont="1" applyBorder="1" applyAlignment="1" applyProtection="1">
      <alignment horizontal="center" vertical="center" wrapText="1"/>
    </xf>
    <xf numFmtId="2" fontId="4" fillId="0" borderId="8" xfId="0" applyNumberFormat="1" applyFont="1" applyBorder="1" applyAlignment="1" applyProtection="1">
      <alignment horizontal="center" vertical="center" wrapText="1"/>
    </xf>
    <xf numFmtId="10" fontId="4" fillId="0" borderId="7" xfId="9" applyNumberFormat="1" applyFont="1" applyBorder="1" applyAlignment="1" applyProtection="1">
      <alignment horizontal="center" vertical="center" wrapText="1"/>
    </xf>
    <xf numFmtId="10" fontId="4" fillId="0" borderId="8" xfId="9" applyNumberFormat="1" applyFont="1" applyBorder="1" applyAlignment="1" applyProtection="1">
      <alignment horizontal="center" vertical="center" wrapText="1"/>
    </xf>
    <xf numFmtId="0" fontId="35" fillId="7" borderId="1" xfId="0" applyFont="1" applyFill="1" applyBorder="1" applyAlignment="1" applyProtection="1">
      <alignment horizontal="center" vertical="center"/>
    </xf>
    <xf numFmtId="0" fontId="3" fillId="7" borderId="3" xfId="0" applyFont="1" applyFill="1" applyBorder="1" applyAlignment="1" applyProtection="1">
      <alignment horizontal="center" vertical="center" wrapText="1"/>
    </xf>
    <xf numFmtId="0" fontId="3" fillId="7" borderId="5" xfId="0" applyFont="1" applyFill="1" applyBorder="1" applyAlignment="1" applyProtection="1">
      <alignment horizontal="center" vertical="center" wrapText="1"/>
    </xf>
    <xf numFmtId="0" fontId="3" fillId="7" borderId="4" xfId="0" applyFont="1" applyFill="1" applyBorder="1" applyAlignment="1" applyProtection="1">
      <alignment horizontal="center" vertical="center" wrapText="1"/>
    </xf>
    <xf numFmtId="0" fontId="1" fillId="4" borderId="4"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5" fillId="10" borderId="7" xfId="0" applyFont="1" applyFill="1" applyBorder="1" applyAlignment="1" applyProtection="1">
      <alignment horizontal="center" vertical="center" wrapText="1"/>
    </xf>
    <xf numFmtId="0" fontId="5" fillId="10" borderId="9" xfId="0" applyFont="1" applyFill="1" applyBorder="1" applyAlignment="1" applyProtection="1">
      <alignment horizontal="center" vertical="center" wrapText="1"/>
    </xf>
    <xf numFmtId="0" fontId="5" fillId="4" borderId="7" xfId="0" applyFont="1" applyFill="1" applyBorder="1" applyAlignment="1" applyProtection="1">
      <alignment horizontal="center" vertical="center" wrapText="1"/>
    </xf>
    <xf numFmtId="0" fontId="5" fillId="4" borderId="9" xfId="0" applyFont="1" applyFill="1" applyBorder="1" applyAlignment="1" applyProtection="1">
      <alignment horizontal="center" vertical="center" wrapText="1"/>
    </xf>
    <xf numFmtId="2" fontId="4" fillId="0" borderId="9" xfId="0" applyNumberFormat="1" applyFont="1" applyBorder="1" applyAlignment="1" applyProtection="1">
      <alignment horizontal="center" vertical="center" wrapText="1"/>
    </xf>
    <xf numFmtId="0" fontId="2" fillId="0" borderId="3" xfId="1" applyFont="1" applyFill="1" applyBorder="1" applyAlignment="1" applyProtection="1">
      <alignment horizontal="left" vertical="center" wrapText="1" shrinkToFit="1"/>
    </xf>
    <xf numFmtId="0" fontId="2" fillId="0" borderId="5" xfId="1" applyFont="1" applyFill="1" applyBorder="1" applyAlignment="1" applyProtection="1">
      <alignment horizontal="left" vertical="center" wrapText="1" shrinkToFit="1"/>
    </xf>
    <xf numFmtId="0" fontId="2" fillId="0" borderId="4" xfId="1" applyFont="1" applyFill="1" applyBorder="1" applyAlignment="1" applyProtection="1">
      <alignment horizontal="left" vertical="center" wrapText="1" shrinkToFit="1"/>
    </xf>
    <xf numFmtId="0" fontId="2" fillId="0" borderId="3" xfId="1" applyFont="1" applyFill="1" applyBorder="1" applyAlignment="1" applyProtection="1">
      <alignment horizontal="justify" vertical="center" wrapText="1" shrinkToFit="1"/>
    </xf>
    <xf numFmtId="0" fontId="2" fillId="0" borderId="5" xfId="1" applyFont="1" applyFill="1" applyBorder="1" applyAlignment="1" applyProtection="1">
      <alignment horizontal="justify" vertical="center" wrapText="1" shrinkToFit="1"/>
    </xf>
    <xf numFmtId="0" fontId="2" fillId="0" borderId="4" xfId="1" applyFont="1" applyFill="1" applyBorder="1" applyAlignment="1" applyProtection="1">
      <alignment horizontal="justify" vertical="center" wrapText="1" shrinkToFit="1"/>
    </xf>
    <xf numFmtId="0" fontId="4" fillId="7" borderId="5" xfId="0" applyFont="1" applyFill="1" applyBorder="1" applyAlignment="1" applyProtection="1">
      <alignment horizontal="center" vertical="center" wrapText="1"/>
    </xf>
    <xf numFmtId="0" fontId="4" fillId="7" borderId="4" xfId="0" applyFont="1" applyFill="1" applyBorder="1" applyAlignment="1" applyProtection="1">
      <alignment horizontal="center" vertical="center" wrapText="1"/>
    </xf>
    <xf numFmtId="0" fontId="2" fillId="0" borderId="1" xfId="1" applyFont="1" applyFill="1" applyBorder="1" applyAlignment="1" applyProtection="1">
      <alignment horizontal="justify" vertical="center" wrapText="1" shrinkToFit="1"/>
      <protection locked="0"/>
    </xf>
    <xf numFmtId="0" fontId="4" fillId="7" borderId="3" xfId="0" applyFont="1" applyFill="1" applyBorder="1" applyAlignment="1" applyProtection="1">
      <alignment horizontal="center" vertical="center" wrapText="1"/>
    </xf>
    <xf numFmtId="0" fontId="15" fillId="0" borderId="3" xfId="1" applyFont="1" applyFill="1" applyBorder="1" applyAlignment="1" applyProtection="1">
      <alignment horizontal="justify" vertical="center" wrapText="1" shrinkToFit="1"/>
      <protection locked="0"/>
    </xf>
    <xf numFmtId="0" fontId="15" fillId="0" borderId="5" xfId="1" applyFont="1" applyFill="1" applyBorder="1" applyAlignment="1" applyProtection="1">
      <alignment horizontal="justify" vertical="center" wrapText="1" shrinkToFit="1"/>
      <protection locked="0"/>
    </xf>
    <xf numFmtId="0" fontId="15" fillId="0" borderId="4" xfId="1" applyFont="1" applyFill="1" applyBorder="1" applyAlignment="1" applyProtection="1">
      <alignment horizontal="justify" vertical="center" wrapText="1" shrinkToFit="1"/>
      <protection locked="0"/>
    </xf>
    <xf numFmtId="0" fontId="2" fillId="0" borderId="3" xfId="1" applyFont="1" applyFill="1" applyBorder="1" applyAlignment="1" applyProtection="1">
      <alignment horizontal="justify" vertical="center" wrapText="1" shrinkToFit="1"/>
      <protection locked="0"/>
    </xf>
    <xf numFmtId="0" fontId="2" fillId="0" borderId="5" xfId="1" applyFont="1" applyFill="1" applyBorder="1" applyAlignment="1" applyProtection="1">
      <alignment horizontal="justify" vertical="center" wrapText="1" shrinkToFit="1"/>
      <protection locked="0"/>
    </xf>
    <xf numFmtId="0" fontId="2" fillId="0" borderId="4" xfId="1" applyFont="1" applyFill="1" applyBorder="1" applyAlignment="1" applyProtection="1">
      <alignment horizontal="justify" vertical="center" wrapText="1" shrinkToFit="1"/>
      <protection locked="0"/>
    </xf>
    <xf numFmtId="167" fontId="33" fillId="9" borderId="1" xfId="0" applyNumberFormat="1" applyFont="1" applyFill="1" applyBorder="1" applyAlignment="1" applyProtection="1">
      <alignment horizontal="center" textRotation="90" wrapText="1"/>
      <protection hidden="1"/>
    </xf>
    <xf numFmtId="10" fontId="4" fillId="0" borderId="9" xfId="9" applyNumberFormat="1" applyFont="1" applyBorder="1" applyAlignment="1" applyProtection="1">
      <alignment horizontal="center" vertical="center" wrapText="1"/>
    </xf>
    <xf numFmtId="49" fontId="2" fillId="0" borderId="3" xfId="1" applyNumberFormat="1" applyFont="1" applyFill="1" applyBorder="1" applyAlignment="1" applyProtection="1">
      <alignment horizontal="justify" vertical="center" shrinkToFit="1"/>
    </xf>
    <xf numFmtId="49" fontId="2" fillId="0" borderId="5" xfId="1" applyNumberFormat="1" applyFont="1" applyFill="1" applyBorder="1" applyAlignment="1" applyProtection="1">
      <alignment horizontal="justify" vertical="center" shrinkToFit="1"/>
    </xf>
    <xf numFmtId="49" fontId="2" fillId="0" borderId="4" xfId="1" applyNumberFormat="1" applyFont="1" applyFill="1" applyBorder="1" applyAlignment="1" applyProtection="1">
      <alignment horizontal="justify" vertical="center" shrinkToFit="1"/>
    </xf>
    <xf numFmtId="166" fontId="33" fillId="0" borderId="1" xfId="0" applyNumberFormat="1" applyFont="1" applyFill="1" applyBorder="1" applyAlignment="1" applyProtection="1">
      <alignment horizontal="center" textRotation="90" wrapText="1"/>
      <protection hidden="1"/>
    </xf>
    <xf numFmtId="166" fontId="33" fillId="9" borderId="1" xfId="0" applyNumberFormat="1" applyFont="1" applyFill="1" applyBorder="1" applyAlignment="1" applyProtection="1">
      <alignment horizontal="center" textRotation="90" wrapText="1"/>
      <protection hidden="1"/>
    </xf>
    <xf numFmtId="0" fontId="35" fillId="7" borderId="3" xfId="0" applyFont="1" applyFill="1" applyBorder="1" applyAlignment="1" applyProtection="1">
      <alignment horizontal="center" vertical="center"/>
    </xf>
    <xf numFmtId="0" fontId="2" fillId="0" borderId="3" xfId="1" applyFont="1" applyFill="1" applyBorder="1" applyAlignment="1" applyProtection="1">
      <alignment horizontal="left" vertical="center" wrapText="1" shrinkToFit="1"/>
      <protection locked="0"/>
    </xf>
    <xf numFmtId="0" fontId="2" fillId="0" borderId="5" xfId="1" applyFont="1" applyFill="1" applyBorder="1" applyAlignment="1" applyProtection="1">
      <alignment horizontal="left" vertical="center" wrapText="1" shrinkToFit="1"/>
      <protection locked="0"/>
    </xf>
    <xf numFmtId="0" fontId="2" fillId="0" borderId="4" xfId="1" applyFont="1" applyFill="1" applyBorder="1" applyAlignment="1" applyProtection="1">
      <alignment horizontal="left" vertical="center" wrapText="1" shrinkToFit="1"/>
      <protection locked="0"/>
    </xf>
    <xf numFmtId="0" fontId="34" fillId="10" borderId="7" xfId="0" applyFont="1" applyFill="1" applyBorder="1" applyAlignment="1" applyProtection="1">
      <alignment horizontal="center" vertical="center" wrapText="1"/>
    </xf>
    <xf numFmtId="0" fontId="34" fillId="10" borderId="8" xfId="0" applyFont="1" applyFill="1" applyBorder="1" applyAlignment="1" applyProtection="1">
      <alignment horizontal="center" vertical="center" wrapText="1"/>
    </xf>
    <xf numFmtId="0" fontId="34" fillId="10" borderId="9" xfId="0" applyFont="1" applyFill="1" applyBorder="1" applyAlignment="1" applyProtection="1">
      <alignment horizontal="center" vertical="center" wrapText="1"/>
    </xf>
    <xf numFmtId="0" fontId="35" fillId="0" borderId="2" xfId="0" applyFont="1" applyBorder="1" applyAlignment="1" applyProtection="1">
      <alignment horizontal="center" vertical="center"/>
    </xf>
    <xf numFmtId="0" fontId="35" fillId="0" borderId="11" xfId="0" applyFont="1" applyBorder="1" applyAlignment="1" applyProtection="1">
      <alignment horizontal="center" vertical="center"/>
    </xf>
    <xf numFmtId="0" fontId="35" fillId="0" borderId="13" xfId="0" applyFont="1" applyBorder="1" applyAlignment="1" applyProtection="1">
      <alignment horizontal="center" vertical="center"/>
    </xf>
    <xf numFmtId="0" fontId="35" fillId="0" borderId="0" xfId="0" applyFont="1" applyBorder="1" applyAlignment="1" applyProtection="1">
      <alignment horizontal="center" vertical="center"/>
    </xf>
    <xf numFmtId="0" fontId="35" fillId="0" borderId="14" xfId="0" applyFont="1" applyBorder="1" applyAlignment="1" applyProtection="1">
      <alignment horizontal="center" vertical="center"/>
    </xf>
    <xf numFmtId="0" fontId="35" fillId="0" borderId="6" xfId="0" applyFont="1" applyBorder="1" applyAlignment="1" applyProtection="1">
      <alignment horizontal="center" vertical="center"/>
    </xf>
    <xf numFmtId="49" fontId="1" fillId="0" borderId="1" xfId="0" applyNumberFormat="1" applyFont="1" applyFill="1" applyBorder="1" applyAlignment="1" applyProtection="1">
      <alignment horizontal="center" vertical="center" wrapText="1"/>
    </xf>
    <xf numFmtId="49" fontId="31" fillId="2" borderId="1" xfId="0" applyNumberFormat="1" applyFont="1" applyFill="1" applyBorder="1" applyAlignment="1" applyProtection="1">
      <alignment horizontal="center" vertical="center" wrapText="1"/>
    </xf>
    <xf numFmtId="0" fontId="35" fillId="7" borderId="2" xfId="0" applyFont="1" applyFill="1" applyBorder="1" applyAlignment="1" applyProtection="1">
      <alignment horizontal="center" vertical="center"/>
    </xf>
    <xf numFmtId="0" fontId="35" fillId="7" borderId="14" xfId="0" applyFont="1" applyFill="1" applyBorder="1" applyAlignment="1" applyProtection="1">
      <alignment horizontal="center" vertical="center"/>
    </xf>
    <xf numFmtId="49" fontId="2" fillId="0" borderId="3" xfId="1" applyNumberFormat="1" applyFont="1" applyFill="1" applyBorder="1" applyAlignment="1" applyProtection="1">
      <alignment horizontal="justify" vertical="center" wrapText="1" shrinkToFit="1"/>
    </xf>
    <xf numFmtId="49" fontId="2" fillId="0" borderId="5" xfId="1" applyNumberFormat="1" applyFont="1" applyFill="1" applyBorder="1" applyAlignment="1" applyProtection="1">
      <alignment horizontal="justify" vertical="center" wrapText="1" shrinkToFit="1"/>
    </xf>
    <xf numFmtId="49" fontId="2" fillId="0" borderId="4" xfId="1" applyNumberFormat="1" applyFont="1" applyFill="1" applyBorder="1" applyAlignment="1" applyProtection="1">
      <alignment horizontal="justify" vertical="center" wrapText="1" shrinkToFit="1"/>
    </xf>
    <xf numFmtId="0" fontId="28" fillId="0" borderId="2" xfId="0" applyFont="1" applyBorder="1" applyAlignment="1" applyProtection="1">
      <alignment horizontal="center" vertical="center" wrapText="1"/>
    </xf>
    <xf numFmtId="0" fontId="28" fillId="0" borderId="12" xfId="0" applyFont="1" applyBorder="1" applyAlignment="1" applyProtection="1">
      <alignment horizontal="center" vertical="center" wrapText="1"/>
    </xf>
    <xf numFmtId="0" fontId="28" fillId="0" borderId="13" xfId="0" applyFont="1" applyBorder="1" applyAlignment="1" applyProtection="1">
      <alignment horizontal="center" vertical="center" wrapText="1"/>
    </xf>
    <xf numFmtId="0" fontId="28" fillId="0" borderId="15" xfId="0" applyFont="1" applyBorder="1" applyAlignment="1" applyProtection="1">
      <alignment horizontal="center" vertical="center" wrapText="1"/>
    </xf>
    <xf numFmtId="0" fontId="28" fillId="0" borderId="14"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14" fontId="1" fillId="3" borderId="3" xfId="0" applyNumberFormat="1" applyFont="1" applyFill="1" applyBorder="1" applyAlignment="1" applyProtection="1">
      <alignment horizontal="center" vertical="center" wrapText="1"/>
      <protection locked="0"/>
    </xf>
    <xf numFmtId="14" fontId="1" fillId="3" borderId="4" xfId="0" applyNumberFormat="1" applyFont="1" applyFill="1" applyBorder="1" applyAlignment="1" applyProtection="1">
      <alignment horizontal="center" vertical="center" wrapText="1"/>
      <protection locked="0"/>
    </xf>
    <xf numFmtId="49" fontId="1" fillId="2" borderId="3" xfId="0" applyNumberFormat="1" applyFont="1" applyFill="1" applyBorder="1" applyAlignment="1" applyProtection="1">
      <alignment horizontal="left" vertical="center" wrapText="1"/>
      <protection locked="0"/>
    </xf>
    <xf numFmtId="49" fontId="1" fillId="2" borderId="5" xfId="0" applyNumberFormat="1" applyFont="1" applyFill="1" applyBorder="1" applyAlignment="1" applyProtection="1">
      <alignment horizontal="left" vertical="center" wrapText="1"/>
      <protection locked="0"/>
    </xf>
    <xf numFmtId="49" fontId="2" fillId="0" borderId="1" xfId="1" applyNumberFormat="1" applyFont="1" applyFill="1" applyBorder="1" applyAlignment="1" applyProtection="1">
      <alignment horizontal="justify" vertical="center" wrapText="1" shrinkToFit="1"/>
    </xf>
    <xf numFmtId="0" fontId="27" fillId="0" borderId="11" xfId="0" applyFont="1" applyBorder="1" applyAlignment="1" applyProtection="1">
      <alignment horizontal="center" vertical="center" wrapText="1"/>
    </xf>
    <xf numFmtId="0" fontId="27" fillId="0" borderId="0" xfId="0" applyFont="1" applyBorder="1" applyAlignment="1" applyProtection="1">
      <alignment horizontal="center" vertical="center" wrapText="1"/>
    </xf>
    <xf numFmtId="0" fontId="37" fillId="0" borderId="0" xfId="0" applyFont="1" applyBorder="1" applyAlignment="1" applyProtection="1">
      <alignment horizontal="center" vertical="center"/>
    </xf>
    <xf numFmtId="0" fontId="37" fillId="0" borderId="15" xfId="0" applyFont="1" applyBorder="1" applyAlignment="1" applyProtection="1">
      <alignment horizontal="center" vertical="center"/>
    </xf>
    <xf numFmtId="0" fontId="37" fillId="0" borderId="6" xfId="0" applyFont="1" applyBorder="1" applyAlignment="1" applyProtection="1">
      <alignment horizontal="center" vertical="center" wrapText="1"/>
    </xf>
    <xf numFmtId="0" fontId="37" fillId="0" borderId="16" xfId="0" applyFont="1" applyBorder="1" applyAlignment="1" applyProtection="1">
      <alignment horizontal="center" vertical="center" wrapText="1"/>
    </xf>
  </cellXfs>
  <cellStyles count="10">
    <cellStyle name="Euro" xfId="7"/>
    <cellStyle name="Euro 2" xfId="8"/>
    <cellStyle name="Normal" xfId="0" builtinId="0"/>
    <cellStyle name="Normal 2" xfId="3"/>
    <cellStyle name="Normal 2 2" xfId="2"/>
    <cellStyle name="Normal 3" xfId="6"/>
    <cellStyle name="Normal_Criterios" xfId="5"/>
    <cellStyle name="Normal_Hoja1" xfId="1"/>
    <cellStyle name="Porcentaje" xfId="9" builtinId="5"/>
    <cellStyle name="Porcentual 2" xfId="4"/>
  </cellStyles>
  <dxfs count="266">
    <dxf>
      <fill>
        <patternFill>
          <bgColor theme="0" tint="-0.34998626667073579"/>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
      <fill>
        <patternFill>
          <bgColor rgb="FF008000"/>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
      <fill>
        <patternFill>
          <bgColor rgb="FF008000"/>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font>
      <fill>
        <patternFill>
          <bgColor theme="9" tint="-0.24994659260841701"/>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ont>
        <b/>
        <i val="0"/>
        <color rgb="FFFFFF00"/>
      </font>
      <fill>
        <patternFill>
          <bgColor rgb="FF00B050"/>
        </patternFill>
      </fill>
    </dxf>
    <dxf>
      <font>
        <b/>
        <i val="0"/>
      </font>
      <fill>
        <patternFill>
          <bgColor rgb="FF00B050"/>
        </patternFill>
      </fill>
    </dxf>
    <dxf>
      <font>
        <b/>
        <i val="0"/>
      </font>
      <fill>
        <patternFill>
          <bgColor rgb="FFFFFF00"/>
        </patternFill>
      </fill>
    </dxf>
    <dxf>
      <font>
        <b/>
        <i val="0"/>
        <color auto="1"/>
      </font>
      <fill>
        <patternFill>
          <bgColor rgb="FFC00000"/>
        </patternFill>
      </fill>
    </dxf>
    <dxf>
      <font>
        <b/>
        <i val="0"/>
        <color rgb="FFFFFF00"/>
      </font>
      <fill>
        <patternFill>
          <bgColor rgb="FFC00000"/>
        </patternFill>
      </fill>
    </dxf>
    <dxf>
      <font>
        <b/>
        <i val="0"/>
      </font>
      <fill>
        <patternFill>
          <bgColor theme="1"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
      <fill>
        <patternFill>
          <bgColor rgb="FF008000"/>
        </patternFill>
      </fill>
    </dxf>
  </dxfs>
  <tableStyles count="0" defaultTableStyle="TableStyleMedium2" defaultPivotStyle="PivotStyleLight16"/>
  <colors>
    <mruColors>
      <color rgb="FFFFFF99"/>
      <color rgb="FF006600"/>
      <color rgb="FFFFFFCC"/>
      <color rgb="FFFFFFFF"/>
      <color rgb="FFCCFFFF"/>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14</xdr:col>
      <xdr:colOff>147123</xdr:colOff>
      <xdr:row>0</xdr:row>
      <xdr:rowOff>110415</xdr:rowOff>
    </xdr:from>
    <xdr:to>
      <xdr:col>15</xdr:col>
      <xdr:colOff>392906</xdr:colOff>
      <xdr:row>3</xdr:row>
      <xdr:rowOff>287335</xdr:rowOff>
    </xdr:to>
    <xdr:pic>
      <xdr:nvPicPr>
        <xdr:cNvPr id="17" name="16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68748" y="300915"/>
          <a:ext cx="1067314" cy="819858"/>
        </a:xfrm>
        <a:prstGeom prst="rect">
          <a:avLst/>
        </a:prstGeom>
      </xdr:spPr>
    </xdr:pic>
    <xdr:clientData/>
  </xdr:twoCellAnchor>
  <xdr:twoCellAnchor editAs="oneCell">
    <xdr:from>
      <xdr:col>0</xdr:col>
      <xdr:colOff>198438</xdr:colOff>
      <xdr:row>0</xdr:row>
      <xdr:rowOff>150813</xdr:rowOff>
    </xdr:from>
    <xdr:to>
      <xdr:col>2</xdr:col>
      <xdr:colOff>415608</xdr:colOff>
      <xdr:row>3</xdr:row>
      <xdr:rowOff>165100</xdr:rowOff>
    </xdr:to>
    <xdr:pic>
      <xdr:nvPicPr>
        <xdr:cNvPr id="5" name="4 Imagen" descr="C:\Users\jbedoyas\Desktop\LOGO GRIS SIN BANDERA (2).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8438" y="341313"/>
          <a:ext cx="1423670" cy="657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strumentos%20y%20Consolidados%20DAP/R&#233;gimen%20Contributivo/Instrumento%20de%20Inspecci&#243;n%20y%20VigilanciaEPS_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strumentos%20y%20Consolidados%20DAP/R&#233;gimen%20Contributivo/Instrumento%20de%20Inspecci&#243;n%20y%20Vigilancia_v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FABRAA/AppData/Local/Temp/notesA069E9/Consolidado%20IVC%20EPS-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NSPECCION%20Y%20VIGILANCIA%20A%20EPS/RNA/Documents%20and%20Settings/Usuario/Mis%20documentos/Marisol/PROPUESTA/FORMATOS%20CA%203107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NSPECCION%20Y%20VIGILANCIA%20A%20EPS/RNA/Documents%20and%20Settings/Usuario/Mis%20documentos/Marisol/PROPUESTA/FORMATOS%20C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Plan de mejoramiento"/>
      <sheetName val="Instrumento"/>
      <sheetName val="Plan_Mejoramiento"/>
      <sheetName val="Criterios"/>
      <sheetName val="EPS"/>
      <sheetName val="Mpio"/>
      <sheetName val="C_Gráfico individual"/>
      <sheetName val="Tablas "/>
      <sheetName val="Distribucion geografica"/>
      <sheetName val="EAPB"/>
    </sheetNames>
    <sheetDataSet>
      <sheetData sheetId="0" refreshError="1"/>
      <sheetData sheetId="1" refreshError="1"/>
      <sheetData sheetId="2" refreshError="1"/>
      <sheetData sheetId="3" refreshError="1"/>
      <sheetData sheetId="4" refreshError="1">
        <row r="2">
          <cell r="A2">
            <v>1.1000000000000001</v>
          </cell>
          <cell r="D2" t="str">
            <v>Gloria Elena Cárdenas Correa</v>
          </cell>
        </row>
        <row r="3">
          <cell r="D3" t="str">
            <v>Janeth Higuita Hurtado</v>
          </cell>
        </row>
        <row r="4">
          <cell r="D4" t="str">
            <v>Luis Fernando Gallego Arango</v>
          </cell>
        </row>
        <row r="5">
          <cell r="D5" t="str">
            <v>Luis Fernando Palacio Tamayo</v>
          </cell>
        </row>
        <row r="6">
          <cell r="D6" t="str">
            <v>Luz Elena Cruz Correa</v>
          </cell>
        </row>
        <row r="7">
          <cell r="D7" t="str">
            <v>María Deyanira Lopez Ballesteros</v>
          </cell>
        </row>
        <row r="8">
          <cell r="D8" t="str">
            <v>Maria Elena Arango Cuervo</v>
          </cell>
        </row>
        <row r="9">
          <cell r="D9" t="str">
            <v>Clara Olga Espinosa</v>
          </cell>
        </row>
        <row r="10">
          <cell r="D10" t="str">
            <v>Diego Alejandro Castro</v>
          </cell>
        </row>
        <row r="11">
          <cell r="D11" t="str">
            <v>Uriel palacios B.</v>
          </cell>
        </row>
        <row r="12">
          <cell r="D12" t="str">
            <v>José M. Barro Suárez</v>
          </cell>
        </row>
        <row r="85">
          <cell r="A85" t="str">
            <v>6.1</v>
          </cell>
        </row>
        <row r="86">
          <cell r="A86" t="str">
            <v>6.2</v>
          </cell>
        </row>
        <row r="87">
          <cell r="A87" t="str">
            <v>6.3</v>
          </cell>
        </row>
        <row r="88">
          <cell r="A88" t="str">
            <v>6.4</v>
          </cell>
        </row>
        <row r="89">
          <cell r="A89" t="str">
            <v>6.5</v>
          </cell>
        </row>
        <row r="90">
          <cell r="A90" t="str">
            <v>6.6</v>
          </cell>
        </row>
        <row r="91">
          <cell r="A91" t="str">
            <v>6.7</v>
          </cell>
        </row>
        <row r="92">
          <cell r="A92" t="str">
            <v>6.8</v>
          </cell>
        </row>
        <row r="93">
          <cell r="A93" t="str">
            <v>6.9</v>
          </cell>
        </row>
        <row r="94">
          <cell r="A94" t="str">
            <v>6.10</v>
          </cell>
        </row>
        <row r="95">
          <cell r="A95" t="str">
            <v>6.11</v>
          </cell>
        </row>
        <row r="96">
          <cell r="A96" t="str">
            <v>6.12</v>
          </cell>
        </row>
        <row r="97">
          <cell r="A97" t="str">
            <v>6.13</v>
          </cell>
        </row>
        <row r="98">
          <cell r="A98" t="str">
            <v>6.14</v>
          </cell>
        </row>
        <row r="99">
          <cell r="A99" t="str">
            <v>6.15</v>
          </cell>
        </row>
        <row r="100">
          <cell r="A100" t="str">
            <v>6.16</v>
          </cell>
        </row>
        <row r="101">
          <cell r="A101" t="str">
            <v>7.1</v>
          </cell>
        </row>
        <row r="102">
          <cell r="A102" t="str">
            <v>7.2</v>
          </cell>
        </row>
        <row r="103">
          <cell r="A103" t="str">
            <v>7.3</v>
          </cell>
        </row>
        <row r="104">
          <cell r="A104" t="str">
            <v>7.4</v>
          </cell>
        </row>
        <row r="105">
          <cell r="A105" t="str">
            <v>7.5</v>
          </cell>
        </row>
        <row r="106">
          <cell r="A106" t="str">
            <v>7.6</v>
          </cell>
        </row>
        <row r="107">
          <cell r="A107" t="str">
            <v>7.7</v>
          </cell>
        </row>
        <row r="108">
          <cell r="A108" t="str">
            <v>7.8</v>
          </cell>
        </row>
        <row r="109">
          <cell r="A109" t="str">
            <v>7.9</v>
          </cell>
        </row>
        <row r="110">
          <cell r="A110" t="str">
            <v>7.10</v>
          </cell>
        </row>
        <row r="111">
          <cell r="A111" t="str">
            <v>7.11</v>
          </cell>
        </row>
        <row r="112">
          <cell r="A112" t="str">
            <v>7.12</v>
          </cell>
        </row>
        <row r="113">
          <cell r="A113" t="str">
            <v>7.13</v>
          </cell>
        </row>
        <row r="114">
          <cell r="A114" t="str">
            <v>7.14</v>
          </cell>
        </row>
        <row r="115">
          <cell r="A115" t="str">
            <v>7.15</v>
          </cell>
        </row>
        <row r="116">
          <cell r="A116" t="str">
            <v>7.16</v>
          </cell>
        </row>
        <row r="125">
          <cell r="A125" t="str">
            <v>9.1</v>
          </cell>
        </row>
        <row r="126">
          <cell r="A126" t="str">
            <v>9.2</v>
          </cell>
        </row>
        <row r="127">
          <cell r="A127" t="str">
            <v>9.3</v>
          </cell>
        </row>
        <row r="128">
          <cell r="A128" t="str">
            <v>9.4</v>
          </cell>
        </row>
        <row r="129">
          <cell r="A129" t="str">
            <v>9.5</v>
          </cell>
        </row>
        <row r="130">
          <cell r="A130" t="str">
            <v>9.6</v>
          </cell>
        </row>
        <row r="131">
          <cell r="A131" t="str">
            <v>9.7</v>
          </cell>
        </row>
        <row r="132">
          <cell r="A132" t="str">
            <v>9.8</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Plan de mejoramiento"/>
      <sheetName val="Instrumento"/>
      <sheetName val="Plan_Mejoramiento"/>
      <sheetName val="Criterios"/>
      <sheetName val="EPS"/>
      <sheetName val="Mpio"/>
      <sheetName val="C_Gráfico individual"/>
      <sheetName val="Aliansalud"/>
      <sheetName val="PM_Alinsalud"/>
      <sheetName val="Cafesalud"/>
      <sheetName val="PM_Cafesalud"/>
      <sheetName val="UdeA"/>
      <sheetName val="PM_UdeA"/>
      <sheetName val="Coomeva"/>
      <sheetName val="PM_Coomeva"/>
      <sheetName val="Cruz_Blanca"/>
      <sheetName val="PM_Cruz_blanca"/>
      <sheetName val="Epm"/>
      <sheetName val="PM_Epm"/>
      <sheetName val="Ecopetrol"/>
      <sheetName val="PM_Ecopetrol"/>
      <sheetName val="Famisanar"/>
      <sheetName val="PM_Famisanar"/>
      <sheetName val="Policia"/>
      <sheetName val="PM_policia"/>
      <sheetName val="Comfenalco"/>
      <sheetName val="PM_Comfenalco"/>
      <sheetName val="Saludcoop"/>
      <sheetName val="PM_Saludcoop"/>
      <sheetName val="Med_Prev"/>
      <sheetName val="PM_Med_Prev"/>
      <sheetName val="Unisalud"/>
      <sheetName val="PM_Unisalud"/>
      <sheetName val="Nueva_Eps"/>
      <sheetName val="PM_Nueva_Eps"/>
      <sheetName val="Colpatria"/>
      <sheetName val="PM_Colpatria"/>
      <sheetName val="Salud_Total"/>
      <sheetName val="PM_Salud_Total"/>
      <sheetName val="Salud_vida"/>
      <sheetName val="PM_Salud_Vida"/>
      <sheetName val="Sanitas"/>
      <sheetName val="PM_Sanitas"/>
      <sheetName val="Solsalud"/>
      <sheetName val="PM_Solsalud"/>
      <sheetName val="Sura"/>
      <sheetName val="PM_Sura"/>
      <sheetName val="Consolidado"/>
      <sheetName val="Gráfico Consolidado I"/>
      <sheetName val="Gráfico Consolidado II"/>
      <sheetName val="Gráfico Consolidado III"/>
      <sheetName val="Gráfico Consolidado IV"/>
      <sheetName val="Gráfico Consolidado V"/>
      <sheetName val="Gráfico Consolidado VI"/>
      <sheetName val="Gráfico Consolidado VII"/>
      <sheetName val="Gráfico Consolidado VIII"/>
      <sheetName val="Gráfico CUMPLIMIENTO TOTAL"/>
    </sheetNames>
    <sheetDataSet>
      <sheetData sheetId="0"/>
      <sheetData sheetId="1"/>
      <sheetData sheetId="2"/>
      <sheetData sheetId="3"/>
      <sheetData sheetId="4">
        <row r="117">
          <cell r="A117" t="str">
            <v>8.1</v>
          </cell>
        </row>
        <row r="118">
          <cell r="A118" t="str">
            <v>8.2</v>
          </cell>
        </row>
        <row r="119">
          <cell r="A119" t="str">
            <v>8.3</v>
          </cell>
        </row>
        <row r="120">
          <cell r="A120" t="str">
            <v>8.4</v>
          </cell>
        </row>
        <row r="121">
          <cell r="A121" t="str">
            <v>8.5</v>
          </cell>
        </row>
        <row r="122">
          <cell r="A122" t="str">
            <v>8.6</v>
          </cell>
        </row>
        <row r="123">
          <cell r="A123" t="str">
            <v>8.7</v>
          </cell>
        </row>
        <row r="124">
          <cell r="A124" t="str">
            <v>8.8</v>
          </cell>
        </row>
      </sheetData>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mejoramiento"/>
      <sheetName val="Asmetsalud"/>
      <sheetName val="PM_Asmetsalud"/>
      <sheetName val="AIC"/>
      <sheetName val="PM_AIC"/>
      <sheetName val="Cafesalud"/>
      <sheetName val="PM_Cafesalud"/>
      <sheetName val="Comfama"/>
      <sheetName val="PM_Comfama"/>
      <sheetName val="Camacol"/>
      <sheetName val="PM_Camacol"/>
      <sheetName val="Coosalud"/>
      <sheetName val="PM_Coosalud"/>
      <sheetName val="Emdisalud"/>
      <sheetName val="PM_Emdisalud"/>
      <sheetName val="CAPRECOM"/>
      <sheetName val="PM_CAPRECOM"/>
      <sheetName val="Comfenalco"/>
      <sheetName val="PM_Comfenalco"/>
      <sheetName val="CONDOR"/>
      <sheetName val="PM_CONDOR"/>
      <sheetName val="SELVASALUD"/>
      <sheetName val="PM_SELVASALUD "/>
      <sheetName val="ECOOPSOS"/>
      <sheetName val="PM_ECOOPSOS"/>
      <sheetName val="Salud_vida"/>
      <sheetName val="PM_Salud_Vida"/>
      <sheetName val="Consolidado"/>
      <sheetName val="Criterios (2)"/>
      <sheetName val="Criterios"/>
      <sheetName val="EPS"/>
      <sheetName val="Mpio"/>
      <sheetName val="Gráfico Consolidado I"/>
      <sheetName val="Gráfico Consolidado II"/>
      <sheetName val="Gráfico Consolidado III"/>
      <sheetName val="Gráfico Consolidado IV"/>
      <sheetName val="Gráfico Consolidado V"/>
      <sheetName val="Gráfico Consolidado VI"/>
      <sheetName val="Gráfico Consolidado VII"/>
      <sheetName val="Gráfico Consolidado VIII"/>
      <sheetName val="Gráfico Consolidado IX"/>
      <sheetName val="Gráfico CUMPLIMIENTO TOTAL"/>
      <sheetName val="C_Gráfico individ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A2" t="str">
            <v>ASMETSALUD</v>
          </cell>
        </row>
      </sheetData>
      <sheetData sheetId="30">
        <row r="2">
          <cell r="A2" t="str">
            <v>ASMETSALUD</v>
          </cell>
          <cell r="D2" t="str">
            <v>Contributivo</v>
          </cell>
          <cell r="F2" t="str">
            <v>SI</v>
          </cell>
        </row>
        <row r="3">
          <cell r="A3" t="str">
            <v>ASOCIACION INDIGENA DEL CAUCA AIC</v>
          </cell>
          <cell r="D3" t="str">
            <v>Subsidiado</v>
          </cell>
          <cell r="F3" t="str">
            <v xml:space="preserve">NO </v>
          </cell>
        </row>
        <row r="4">
          <cell r="A4" t="str">
            <v>CAFESALUD S.A</v>
          </cell>
          <cell r="F4" t="str">
            <v>PARCIALMENTE</v>
          </cell>
        </row>
      </sheetData>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LISTAS"/>
      <sheetName val="IMPLEMENTACION-EDUCACION"/>
      <sheetName val="DISTRIBUIDORES"/>
      <sheetName val="VISITAS"/>
      <sheetName val="OPERADORES"/>
      <sheetName val="ALIMENTACION AL ESCOLAR"/>
      <sheetName val="IMPLEMENTACION-EDUCACION RNA"/>
      <sheetName val="Actividades Complementarias"/>
      <sheetName val="P. MEJORAMIENTO"/>
      <sheetName val="Graficos"/>
      <sheetName val="municipios"/>
      <sheetName val="Transferencia"/>
      <sheetName val="veredas_completas_atla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Si</v>
          </cell>
        </row>
        <row r="3">
          <cell r="A3" t="str">
            <v>No</v>
          </cell>
        </row>
        <row r="4">
          <cell r="A4" t="str">
            <v>NA</v>
          </cell>
        </row>
      </sheetData>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LISTAS"/>
      <sheetName val="IMPLEMENTACION-EDUCACION"/>
      <sheetName val="DISTRIBUIDORES"/>
      <sheetName val="VISITAS"/>
      <sheetName val="ALIMENTACION AL ESCOLAR"/>
      <sheetName val="IMPLEMENTACION-EDUCACION RNA"/>
      <sheetName val="OPERADORES"/>
      <sheetName val="Actividades Complementarias"/>
      <sheetName val="P. MEJORAMIENTO"/>
      <sheetName val="Graficos"/>
      <sheetName val="municipios"/>
      <sheetName val="Transferencia"/>
      <sheetName val="veredas_completas_atl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Si</v>
          </cell>
        </row>
        <row r="3">
          <cell r="A3" t="str">
            <v>No</v>
          </cell>
        </row>
      </sheetData>
      <sheetData sheetId="13">
        <row r="2">
          <cell r="S2" t="str">
            <v>SI</v>
          </cell>
        </row>
        <row r="3">
          <cell r="S3" t="str">
            <v>NO</v>
          </cell>
        </row>
        <row r="4">
          <cell r="S4" t="str">
            <v>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8000"/>
  </sheetPr>
  <dimension ref="A1:S151"/>
  <sheetViews>
    <sheetView showGridLines="0" tabSelected="1" topLeftCell="A97" zoomScale="80" zoomScaleNormal="80" zoomScaleSheetLayoutView="90" workbookViewId="0">
      <selection activeCell="P10" sqref="P10:P18"/>
    </sheetView>
  </sheetViews>
  <sheetFormatPr baseColWidth="10" defaultRowHeight="14.25" outlineLevelRow="1" x14ac:dyDescent="0.25"/>
  <cols>
    <col min="1" max="1" width="4.28515625" style="12" customWidth="1"/>
    <col min="2" max="3" width="13.7109375" style="15" customWidth="1"/>
    <col min="4" max="4" width="12.7109375" style="15" customWidth="1"/>
    <col min="5" max="5" width="7.28515625" style="15" customWidth="1"/>
    <col min="6" max="6" width="23.140625" style="9" customWidth="1"/>
    <col min="7" max="7" width="20" style="9" customWidth="1"/>
    <col min="8" max="8" width="13.85546875" style="9" customWidth="1"/>
    <col min="9" max="9" width="1.85546875" style="82" hidden="1" customWidth="1"/>
    <col min="10" max="10" width="5.42578125" style="83" hidden="1" customWidth="1"/>
    <col min="11" max="11" width="4" style="84" hidden="1" customWidth="1"/>
    <col min="12" max="12" width="6.140625" style="83" hidden="1" customWidth="1"/>
    <col min="13" max="13" width="5.5703125" style="85" hidden="1" customWidth="1"/>
    <col min="14" max="14" width="5.5703125" style="84" hidden="1" customWidth="1"/>
    <col min="15" max="15" width="12.28515625" style="9" customWidth="1"/>
    <col min="16" max="16" width="9" style="9" customWidth="1"/>
    <col min="17" max="17" width="0.140625" style="9" customWidth="1"/>
    <col min="18" max="18" width="44" style="14" customWidth="1"/>
    <col min="19" max="19" width="41" style="9" customWidth="1"/>
    <col min="20" max="16384" width="11.42578125" style="9"/>
  </cols>
  <sheetData>
    <row r="1" spans="1:18" ht="15.75" customHeight="1" x14ac:dyDescent="0.25">
      <c r="A1" s="153"/>
      <c r="B1" s="154"/>
      <c r="C1" s="177" t="s">
        <v>162</v>
      </c>
      <c r="D1" s="177"/>
      <c r="E1" s="177"/>
      <c r="F1" s="177"/>
      <c r="G1" s="177"/>
      <c r="H1" s="177"/>
      <c r="I1" s="86"/>
      <c r="J1" s="86"/>
      <c r="K1" s="86"/>
      <c r="L1" s="86"/>
      <c r="M1" s="86"/>
      <c r="N1" s="86"/>
      <c r="O1" s="166"/>
      <c r="P1" s="167"/>
      <c r="Q1" s="150" t="s">
        <v>360</v>
      </c>
      <c r="R1" s="106" t="s">
        <v>550</v>
      </c>
    </row>
    <row r="2" spans="1:18" ht="20.100000000000001" customHeight="1" x14ac:dyDescent="0.25">
      <c r="A2" s="155"/>
      <c r="B2" s="156"/>
      <c r="C2" s="178"/>
      <c r="D2" s="178"/>
      <c r="E2" s="178"/>
      <c r="F2" s="178"/>
      <c r="G2" s="178"/>
      <c r="H2" s="178"/>
      <c r="I2" s="62"/>
      <c r="J2" s="144" t="s">
        <v>260</v>
      </c>
      <c r="K2" s="144"/>
      <c r="L2" s="145" t="s">
        <v>262</v>
      </c>
      <c r="M2" s="139" t="s">
        <v>298</v>
      </c>
      <c r="N2" s="145" t="s">
        <v>261</v>
      </c>
      <c r="O2" s="168"/>
      <c r="P2" s="169"/>
      <c r="Q2" s="151"/>
      <c r="R2" s="106"/>
    </row>
    <row r="3" spans="1:18" ht="15.75" customHeight="1" x14ac:dyDescent="0.25">
      <c r="A3" s="155"/>
      <c r="B3" s="156"/>
      <c r="C3" s="179" t="s">
        <v>163</v>
      </c>
      <c r="D3" s="179"/>
      <c r="E3" s="179"/>
      <c r="F3" s="179"/>
      <c r="G3" s="179"/>
      <c r="H3" s="180"/>
      <c r="I3" s="63"/>
      <c r="J3" s="144"/>
      <c r="K3" s="144"/>
      <c r="L3" s="145"/>
      <c r="M3" s="139"/>
      <c r="N3" s="145"/>
      <c r="O3" s="168"/>
      <c r="P3" s="169"/>
      <c r="Q3" s="152"/>
      <c r="R3" s="89" t="s">
        <v>548</v>
      </c>
    </row>
    <row r="4" spans="1:18" ht="25.5" customHeight="1" x14ac:dyDescent="0.25">
      <c r="A4" s="157"/>
      <c r="B4" s="158"/>
      <c r="C4" s="181" t="s">
        <v>307</v>
      </c>
      <c r="D4" s="181"/>
      <c r="E4" s="181"/>
      <c r="F4" s="181"/>
      <c r="G4" s="181"/>
      <c r="H4" s="182"/>
      <c r="I4" s="64"/>
      <c r="J4" s="144"/>
      <c r="K4" s="144"/>
      <c r="L4" s="145"/>
      <c r="M4" s="139"/>
      <c r="N4" s="145"/>
      <c r="O4" s="170"/>
      <c r="P4" s="171"/>
      <c r="Q4" s="27" t="s">
        <v>304</v>
      </c>
      <c r="R4" s="89" t="s">
        <v>563</v>
      </c>
    </row>
    <row r="5" spans="1:18" ht="36" customHeight="1" x14ac:dyDescent="0.25">
      <c r="A5" s="159" t="s">
        <v>217</v>
      </c>
      <c r="B5" s="159"/>
      <c r="C5" s="13"/>
      <c r="D5" s="28" t="s">
        <v>188</v>
      </c>
      <c r="E5" s="26" t="str">
        <f>IFERROR(VLOOKUP(C5,EAPB!A2:B23,2,FALSE)," ")</f>
        <v xml:space="preserve"> </v>
      </c>
      <c r="F5" s="28" t="s">
        <v>164</v>
      </c>
      <c r="G5" s="26" t="str">
        <f>IFERROR(VLOOKUP(C5,EAPB!A1:C23,3,FALSE)," ")</f>
        <v xml:space="preserve"> </v>
      </c>
      <c r="H5" s="28" t="s">
        <v>306</v>
      </c>
      <c r="I5" s="65"/>
      <c r="J5" s="144"/>
      <c r="K5" s="144"/>
      <c r="L5" s="145"/>
      <c r="M5" s="139"/>
      <c r="N5" s="145"/>
      <c r="O5" s="172"/>
      <c r="P5" s="173"/>
      <c r="Q5" s="29">
        <v>106</v>
      </c>
      <c r="R5" s="87"/>
    </row>
    <row r="6" spans="1:18" ht="53.25" customHeight="1" x14ac:dyDescent="0.25">
      <c r="A6" s="160" t="s">
        <v>1</v>
      </c>
      <c r="B6" s="160"/>
      <c r="C6" s="174" t="s">
        <v>650</v>
      </c>
      <c r="D6" s="175"/>
      <c r="E6" s="175"/>
      <c r="F6" s="175"/>
      <c r="G6" s="175"/>
      <c r="H6" s="55" t="s">
        <v>315</v>
      </c>
      <c r="I6" s="66"/>
      <c r="J6" s="144"/>
      <c r="K6" s="144"/>
      <c r="L6" s="145"/>
      <c r="M6" s="139"/>
      <c r="N6" s="145"/>
      <c r="O6" s="27" t="s">
        <v>301</v>
      </c>
      <c r="P6" s="30" t="s">
        <v>302</v>
      </c>
      <c r="Q6" s="27" t="s">
        <v>303</v>
      </c>
      <c r="R6" s="87"/>
    </row>
    <row r="7" spans="1:18" ht="44.25" customHeight="1" x14ac:dyDescent="0.25">
      <c r="A7" s="160" t="s">
        <v>125</v>
      </c>
      <c r="B7" s="160"/>
      <c r="C7" s="174" t="s">
        <v>651</v>
      </c>
      <c r="D7" s="175"/>
      <c r="E7" s="175"/>
      <c r="F7" s="175"/>
      <c r="G7" s="175"/>
      <c r="H7" s="56">
        <f>SUM(H8,H19,H32,H43,H56,H67,H78,H88,H100,H109,H119,H127,H139)</f>
        <v>0.99999999999999978</v>
      </c>
      <c r="I7" s="66"/>
      <c r="J7" s="144"/>
      <c r="K7" s="144"/>
      <c r="L7" s="145"/>
      <c r="M7" s="139"/>
      <c r="N7" s="145"/>
      <c r="O7" s="31">
        <f>AVERAGE(O10,O21,O34,O45,O58,O69,O80,O90,O102,O111,O121,O141)</f>
        <v>3.3601071428571423</v>
      </c>
      <c r="P7" s="32">
        <f>SUM(P10,P21,P34,P45,P58,P69,P80,P90,P102,P111,P121,P129,P141)</f>
        <v>0.60346339285714301</v>
      </c>
      <c r="Q7" s="33">
        <f>SUM(Q8,Q19,Q32,Q43,Q56,Q67,Q78,Q88,Q100,Q109,Q119,Q139)</f>
        <v>0</v>
      </c>
      <c r="R7" s="88"/>
    </row>
    <row r="8" spans="1:18" ht="15.95" customHeight="1" x14ac:dyDescent="0.25">
      <c r="A8" s="161">
        <v>1</v>
      </c>
      <c r="B8" s="129" t="s">
        <v>308</v>
      </c>
      <c r="C8" s="129"/>
      <c r="D8" s="129"/>
      <c r="E8" s="129"/>
      <c r="F8" s="130"/>
      <c r="G8" s="34" t="s">
        <v>309</v>
      </c>
      <c r="H8" s="44">
        <v>9.5000000000000001E-2</v>
      </c>
      <c r="I8" s="67"/>
      <c r="J8" s="68"/>
      <c r="K8" s="68"/>
      <c r="L8" s="68"/>
      <c r="M8" s="69"/>
      <c r="N8" s="68"/>
      <c r="O8" s="118" t="s">
        <v>259</v>
      </c>
      <c r="P8" s="120" t="s">
        <v>299</v>
      </c>
      <c r="Q8" s="35">
        <f>COUNTIF(Q10:Q18,"x")</f>
        <v>0</v>
      </c>
      <c r="R8" s="36"/>
    </row>
    <row r="9" spans="1:18" ht="26.25" customHeight="1" x14ac:dyDescent="0.25">
      <c r="A9" s="162"/>
      <c r="B9" s="117" t="s">
        <v>2</v>
      </c>
      <c r="C9" s="117"/>
      <c r="D9" s="117"/>
      <c r="E9" s="117"/>
      <c r="F9" s="37" t="s">
        <v>3</v>
      </c>
      <c r="G9" s="37" t="s">
        <v>4</v>
      </c>
      <c r="H9" s="38" t="s">
        <v>305</v>
      </c>
      <c r="I9" s="70"/>
      <c r="J9" s="71">
        <f>SUM(J10:J18)</f>
        <v>100</v>
      </c>
      <c r="K9" s="71">
        <f>SUM(K10:K18)</f>
        <v>1.0000000000000002</v>
      </c>
      <c r="L9" s="71">
        <f>SUM(L10:L18)</f>
        <v>44.875</v>
      </c>
      <c r="M9" s="72">
        <f>SUM(M10:M18)</f>
        <v>4.2631250000000009E-2</v>
      </c>
      <c r="N9" s="71">
        <f>SUM(N10:N18)</f>
        <v>2.7949999999999999</v>
      </c>
      <c r="O9" s="119"/>
      <c r="P9" s="121"/>
      <c r="Q9" s="39" t="s">
        <v>300</v>
      </c>
      <c r="R9" s="41" t="s">
        <v>5</v>
      </c>
    </row>
    <row r="10" spans="1:18" ht="92.25" customHeight="1" outlineLevel="1" x14ac:dyDescent="0.25">
      <c r="A10" s="40" t="s">
        <v>218</v>
      </c>
      <c r="B10" s="141" t="s">
        <v>553</v>
      </c>
      <c r="C10" s="142"/>
      <c r="D10" s="142"/>
      <c r="E10" s="143"/>
      <c r="F10" s="51" t="s">
        <v>495</v>
      </c>
      <c r="G10" s="48" t="s">
        <v>504</v>
      </c>
      <c r="H10" s="96">
        <v>4</v>
      </c>
      <c r="I10" s="73"/>
      <c r="J10" s="74">
        <v>10</v>
      </c>
      <c r="K10" s="75">
        <f t="shared" ref="K10:K18" si="0">J10/100</f>
        <v>0.1</v>
      </c>
      <c r="L10" s="76">
        <f t="shared" ref="L10:L18" si="1">IF(H10=1,0,IF(H10=2,J10*0.25,IF(H10=3,J10*0.5,IF(H10=4,J10*0.75,J10))))</f>
        <v>7.5</v>
      </c>
      <c r="M10" s="77">
        <f>(L10/100)*$H$8</f>
        <v>7.1249999999999994E-3</v>
      </c>
      <c r="N10" s="75">
        <f t="shared" ref="N10:N18" si="2">H10*K10</f>
        <v>0.4</v>
      </c>
      <c r="O10" s="108">
        <f>N9</f>
        <v>2.7949999999999999</v>
      </c>
      <c r="P10" s="110">
        <f>M9</f>
        <v>4.2631250000000009E-2</v>
      </c>
      <c r="Q10" s="11"/>
      <c r="R10" s="99" t="s">
        <v>665</v>
      </c>
    </row>
    <row r="11" spans="1:18" ht="94.5" customHeight="1" outlineLevel="1" x14ac:dyDescent="0.25">
      <c r="A11" s="40" t="s">
        <v>219</v>
      </c>
      <c r="B11" s="163" t="s">
        <v>263</v>
      </c>
      <c r="C11" s="164"/>
      <c r="D11" s="164"/>
      <c r="E11" s="165"/>
      <c r="F11" s="51" t="s">
        <v>512</v>
      </c>
      <c r="G11" s="48" t="s">
        <v>379</v>
      </c>
      <c r="H11" s="96">
        <v>3</v>
      </c>
      <c r="I11" s="73"/>
      <c r="J11" s="74">
        <v>20</v>
      </c>
      <c r="K11" s="75">
        <f t="shared" si="0"/>
        <v>0.2</v>
      </c>
      <c r="L11" s="76">
        <f t="shared" si="1"/>
        <v>10</v>
      </c>
      <c r="M11" s="77">
        <f t="shared" ref="M11:M18" si="3">(L11/100)*$H$8</f>
        <v>9.5000000000000015E-3</v>
      </c>
      <c r="N11" s="75">
        <f t="shared" si="2"/>
        <v>0.60000000000000009</v>
      </c>
      <c r="O11" s="109"/>
      <c r="P11" s="111"/>
      <c r="Q11" s="11"/>
      <c r="R11" s="100" t="s">
        <v>666</v>
      </c>
    </row>
    <row r="12" spans="1:18" ht="105" customHeight="1" outlineLevel="1" x14ac:dyDescent="0.25">
      <c r="A12" s="40" t="s">
        <v>220</v>
      </c>
      <c r="B12" s="163" t="s">
        <v>318</v>
      </c>
      <c r="C12" s="164"/>
      <c r="D12" s="164"/>
      <c r="E12" s="165"/>
      <c r="F12" s="51" t="s">
        <v>513</v>
      </c>
      <c r="G12" s="48" t="s">
        <v>214</v>
      </c>
      <c r="H12" s="96">
        <v>2</v>
      </c>
      <c r="I12" s="73"/>
      <c r="J12" s="74">
        <v>10</v>
      </c>
      <c r="K12" s="75">
        <f t="shared" si="0"/>
        <v>0.1</v>
      </c>
      <c r="L12" s="76">
        <f t="shared" si="1"/>
        <v>2.5</v>
      </c>
      <c r="M12" s="77">
        <f t="shared" si="3"/>
        <v>2.3750000000000004E-3</v>
      </c>
      <c r="N12" s="75">
        <f t="shared" si="2"/>
        <v>0.2</v>
      </c>
      <c r="O12" s="109"/>
      <c r="P12" s="111"/>
      <c r="Q12" s="11"/>
      <c r="R12" s="100" t="s">
        <v>667</v>
      </c>
    </row>
    <row r="13" spans="1:18" ht="112.5" outlineLevel="1" x14ac:dyDescent="0.25">
      <c r="A13" s="40" t="s">
        <v>221</v>
      </c>
      <c r="B13" s="163" t="s">
        <v>265</v>
      </c>
      <c r="C13" s="164"/>
      <c r="D13" s="164"/>
      <c r="E13" s="165"/>
      <c r="F13" s="51" t="s">
        <v>514</v>
      </c>
      <c r="G13" s="48" t="s">
        <v>190</v>
      </c>
      <c r="H13" s="96">
        <v>3</v>
      </c>
      <c r="I13" s="73"/>
      <c r="J13" s="74">
        <v>10</v>
      </c>
      <c r="K13" s="75">
        <f t="shared" si="0"/>
        <v>0.1</v>
      </c>
      <c r="L13" s="76">
        <f>IF(H13=1,0,IF(H13=2,J13*0.25,IF(H13=3,J13*0.5,IF(H13=4,J13*0.75,J13))))</f>
        <v>5</v>
      </c>
      <c r="M13" s="77">
        <f t="shared" si="3"/>
        <v>4.7500000000000007E-3</v>
      </c>
      <c r="N13" s="75">
        <f t="shared" si="2"/>
        <v>0.30000000000000004</v>
      </c>
      <c r="O13" s="109"/>
      <c r="P13" s="111"/>
      <c r="Q13" s="11"/>
      <c r="R13" s="99" t="s">
        <v>668</v>
      </c>
    </row>
    <row r="14" spans="1:18" ht="93.75" customHeight="1" outlineLevel="1" x14ac:dyDescent="0.25">
      <c r="A14" s="40" t="s">
        <v>222</v>
      </c>
      <c r="B14" s="163" t="s">
        <v>375</v>
      </c>
      <c r="C14" s="164"/>
      <c r="D14" s="164"/>
      <c r="E14" s="165"/>
      <c r="F14" s="51" t="s">
        <v>515</v>
      </c>
      <c r="G14" s="48" t="s">
        <v>376</v>
      </c>
      <c r="H14" s="96">
        <v>2</v>
      </c>
      <c r="I14" s="73"/>
      <c r="J14" s="74">
        <v>15.5</v>
      </c>
      <c r="K14" s="75">
        <f t="shared" si="0"/>
        <v>0.155</v>
      </c>
      <c r="L14" s="76">
        <f t="shared" si="1"/>
        <v>3.875</v>
      </c>
      <c r="M14" s="77">
        <f t="shared" si="3"/>
        <v>3.6812500000000001E-3</v>
      </c>
      <c r="N14" s="75">
        <f t="shared" si="2"/>
        <v>0.31</v>
      </c>
      <c r="O14" s="109"/>
      <c r="P14" s="111"/>
      <c r="Q14" s="11"/>
      <c r="R14" s="99" t="s">
        <v>669</v>
      </c>
    </row>
    <row r="15" spans="1:18" ht="72" customHeight="1" outlineLevel="1" x14ac:dyDescent="0.25">
      <c r="A15" s="40" t="s">
        <v>223</v>
      </c>
      <c r="B15" s="163" t="s">
        <v>417</v>
      </c>
      <c r="C15" s="164"/>
      <c r="D15" s="164"/>
      <c r="E15" s="165"/>
      <c r="F15" s="51" t="s">
        <v>516</v>
      </c>
      <c r="G15" s="48" t="s">
        <v>126</v>
      </c>
      <c r="H15" s="96">
        <v>3</v>
      </c>
      <c r="I15" s="73"/>
      <c r="J15" s="74">
        <v>5</v>
      </c>
      <c r="K15" s="75">
        <f t="shared" si="0"/>
        <v>0.05</v>
      </c>
      <c r="L15" s="76">
        <f t="shared" si="1"/>
        <v>2.5</v>
      </c>
      <c r="M15" s="77">
        <f t="shared" si="3"/>
        <v>2.3750000000000004E-3</v>
      </c>
      <c r="N15" s="75">
        <f t="shared" si="2"/>
        <v>0.15000000000000002</v>
      </c>
      <c r="O15" s="109"/>
      <c r="P15" s="111"/>
      <c r="Q15" s="11"/>
      <c r="R15" s="99" t="s">
        <v>670</v>
      </c>
    </row>
    <row r="16" spans="1:18" ht="75" customHeight="1" outlineLevel="1" x14ac:dyDescent="0.25">
      <c r="A16" s="40" t="s">
        <v>224</v>
      </c>
      <c r="B16" s="163" t="s">
        <v>418</v>
      </c>
      <c r="C16" s="164"/>
      <c r="D16" s="164"/>
      <c r="E16" s="165"/>
      <c r="F16" s="51" t="s">
        <v>517</v>
      </c>
      <c r="G16" s="48" t="s">
        <v>385</v>
      </c>
      <c r="H16" s="96">
        <v>3</v>
      </c>
      <c r="I16" s="73"/>
      <c r="J16" s="74">
        <v>5</v>
      </c>
      <c r="K16" s="75">
        <f t="shared" si="0"/>
        <v>0.05</v>
      </c>
      <c r="L16" s="76">
        <f t="shared" si="1"/>
        <v>2.5</v>
      </c>
      <c r="M16" s="77">
        <f t="shared" si="3"/>
        <v>2.3750000000000004E-3</v>
      </c>
      <c r="N16" s="75">
        <f t="shared" si="2"/>
        <v>0.15000000000000002</v>
      </c>
      <c r="O16" s="109"/>
      <c r="P16" s="111"/>
      <c r="Q16" s="11"/>
      <c r="R16" s="99" t="s">
        <v>671</v>
      </c>
    </row>
    <row r="17" spans="1:18" ht="36" customHeight="1" outlineLevel="1" x14ac:dyDescent="0.25">
      <c r="A17" s="40" t="s">
        <v>225</v>
      </c>
      <c r="B17" s="163" t="s">
        <v>266</v>
      </c>
      <c r="C17" s="164"/>
      <c r="D17" s="164"/>
      <c r="E17" s="165"/>
      <c r="F17" s="51" t="s">
        <v>518</v>
      </c>
      <c r="G17" s="48" t="s">
        <v>384</v>
      </c>
      <c r="H17" s="96">
        <v>2</v>
      </c>
      <c r="I17" s="73"/>
      <c r="J17" s="74">
        <v>5</v>
      </c>
      <c r="K17" s="75">
        <f t="shared" si="0"/>
        <v>0.05</v>
      </c>
      <c r="L17" s="76">
        <f t="shared" si="1"/>
        <v>1.25</v>
      </c>
      <c r="M17" s="77">
        <f t="shared" si="3"/>
        <v>1.1875000000000002E-3</v>
      </c>
      <c r="N17" s="75">
        <f t="shared" si="2"/>
        <v>0.1</v>
      </c>
      <c r="O17" s="109"/>
      <c r="P17" s="111"/>
      <c r="Q17" s="11"/>
      <c r="R17" s="99" t="s">
        <v>672</v>
      </c>
    </row>
    <row r="18" spans="1:18" ht="62.25" customHeight="1" outlineLevel="1" x14ac:dyDescent="0.25">
      <c r="A18" s="40" t="s">
        <v>226</v>
      </c>
      <c r="B18" s="163" t="s">
        <v>419</v>
      </c>
      <c r="C18" s="164"/>
      <c r="D18" s="164"/>
      <c r="E18" s="165"/>
      <c r="F18" s="51" t="s">
        <v>519</v>
      </c>
      <c r="G18" s="48" t="s">
        <v>373</v>
      </c>
      <c r="H18" s="96">
        <v>3</v>
      </c>
      <c r="I18" s="73"/>
      <c r="J18" s="74">
        <v>19.5</v>
      </c>
      <c r="K18" s="75">
        <f t="shared" si="0"/>
        <v>0.19500000000000001</v>
      </c>
      <c r="L18" s="76">
        <f t="shared" si="1"/>
        <v>9.75</v>
      </c>
      <c r="M18" s="77">
        <f t="shared" si="3"/>
        <v>9.2624999999999999E-3</v>
      </c>
      <c r="N18" s="75">
        <f t="shared" si="2"/>
        <v>0.58499999999999996</v>
      </c>
      <c r="O18" s="122"/>
      <c r="P18" s="140"/>
      <c r="Q18" s="11"/>
      <c r="R18" s="99" t="s">
        <v>673</v>
      </c>
    </row>
    <row r="19" spans="1:18" ht="15.95" customHeight="1" x14ac:dyDescent="0.25">
      <c r="A19" s="146">
        <v>2</v>
      </c>
      <c r="B19" s="132" t="s">
        <v>483</v>
      </c>
      <c r="C19" s="129"/>
      <c r="D19" s="129"/>
      <c r="E19" s="129"/>
      <c r="F19" s="130"/>
      <c r="G19" s="34" t="s">
        <v>309</v>
      </c>
      <c r="H19" s="44">
        <v>9.5000000000000001E-2</v>
      </c>
      <c r="I19" s="67"/>
      <c r="J19" s="68"/>
      <c r="K19" s="68"/>
      <c r="L19" s="68"/>
      <c r="M19" s="69"/>
      <c r="N19" s="68"/>
      <c r="O19" s="118" t="s">
        <v>259</v>
      </c>
      <c r="P19" s="120" t="s">
        <v>299</v>
      </c>
      <c r="Q19" s="35">
        <f>COUNTIF(Q21:Q31,"x")</f>
        <v>0</v>
      </c>
      <c r="R19" s="57"/>
    </row>
    <row r="20" spans="1:18" ht="27.75" customHeight="1" x14ac:dyDescent="0.25">
      <c r="A20" s="112"/>
      <c r="B20" s="117" t="s">
        <v>2</v>
      </c>
      <c r="C20" s="117"/>
      <c r="D20" s="117"/>
      <c r="E20" s="117"/>
      <c r="F20" s="37" t="s">
        <v>3</v>
      </c>
      <c r="G20" s="37" t="s">
        <v>4</v>
      </c>
      <c r="H20" s="38" t="s">
        <v>305</v>
      </c>
      <c r="I20" s="70"/>
      <c r="J20" s="71">
        <f>SUM(J21:J31)</f>
        <v>100</v>
      </c>
      <c r="K20" s="71">
        <f t="shared" ref="K20:N20" si="4">SUM(K21:K31)</f>
        <v>1.0000000000000002</v>
      </c>
      <c r="L20" s="71">
        <f t="shared" si="4"/>
        <v>47.5</v>
      </c>
      <c r="M20" s="72">
        <f t="shared" si="4"/>
        <v>5.4624999999999993E-2</v>
      </c>
      <c r="N20" s="71">
        <f t="shared" si="4"/>
        <v>2.9000000000000004</v>
      </c>
      <c r="O20" s="119"/>
      <c r="P20" s="121"/>
      <c r="Q20" s="39" t="s">
        <v>300</v>
      </c>
      <c r="R20" s="54" t="s">
        <v>5</v>
      </c>
    </row>
    <row r="21" spans="1:18" ht="170.25" customHeight="1" outlineLevel="1" x14ac:dyDescent="0.25">
      <c r="A21" s="40" t="s">
        <v>227</v>
      </c>
      <c r="B21" s="131" t="s">
        <v>420</v>
      </c>
      <c r="C21" s="131"/>
      <c r="D21" s="131"/>
      <c r="E21" s="131"/>
      <c r="F21" s="49" t="s">
        <v>488</v>
      </c>
      <c r="G21" s="50" t="s">
        <v>421</v>
      </c>
      <c r="H21" s="96">
        <v>2</v>
      </c>
      <c r="I21" s="73"/>
      <c r="J21" s="74">
        <v>5</v>
      </c>
      <c r="K21" s="75">
        <f t="shared" ref="K21:K31" si="5">J21/100</f>
        <v>0.05</v>
      </c>
      <c r="L21" s="76">
        <f>IF(H21=1,0,IF(H21=2,J21*0.25,IF(H21=3,J21*0.5,IF(H21=4,J21*0.75,J21))))</f>
        <v>1.25</v>
      </c>
      <c r="M21" s="77">
        <f>(L21/100)*$H$19</f>
        <v>1.1875000000000002E-3</v>
      </c>
      <c r="N21" s="75">
        <f t="shared" ref="N21:N31" si="6">H21*K21</f>
        <v>0.1</v>
      </c>
      <c r="O21" s="108">
        <f>N20</f>
        <v>2.9000000000000004</v>
      </c>
      <c r="P21" s="110">
        <f>M20</f>
        <v>5.4624999999999993E-2</v>
      </c>
      <c r="Q21" s="11"/>
      <c r="R21" s="97" t="s">
        <v>621</v>
      </c>
    </row>
    <row r="22" spans="1:18" ht="140.25" customHeight="1" outlineLevel="1" x14ac:dyDescent="0.25">
      <c r="A22" s="40" t="s">
        <v>228</v>
      </c>
      <c r="B22" s="131" t="s">
        <v>422</v>
      </c>
      <c r="C22" s="131"/>
      <c r="D22" s="131"/>
      <c r="E22" s="131"/>
      <c r="F22" s="49" t="s">
        <v>423</v>
      </c>
      <c r="G22" s="50" t="s">
        <v>424</v>
      </c>
      <c r="H22" s="96">
        <v>2</v>
      </c>
      <c r="I22" s="73"/>
      <c r="J22" s="74">
        <v>20</v>
      </c>
      <c r="K22" s="75">
        <f t="shared" si="5"/>
        <v>0.2</v>
      </c>
      <c r="L22" s="76">
        <f t="shared" ref="L22:L31" si="7">IF(H22=1,0,IF(H22=2,J22*0.25,IF(H22=3,J22*0.5,IF(H22=4,J22*0.75,J22))))</f>
        <v>5</v>
      </c>
      <c r="M22" s="77">
        <f t="shared" ref="M22:M31" si="8">(L22/100)*$H$19</f>
        <v>4.7500000000000007E-3</v>
      </c>
      <c r="N22" s="75">
        <f t="shared" si="6"/>
        <v>0.4</v>
      </c>
      <c r="O22" s="109"/>
      <c r="P22" s="111"/>
      <c r="Q22" s="11"/>
      <c r="R22" s="97" t="s">
        <v>622</v>
      </c>
    </row>
    <row r="23" spans="1:18" ht="151.5" customHeight="1" outlineLevel="1" x14ac:dyDescent="0.25">
      <c r="A23" s="40">
        <v>2.2999999999999998</v>
      </c>
      <c r="B23" s="131" t="s">
        <v>426</v>
      </c>
      <c r="C23" s="131"/>
      <c r="D23" s="131"/>
      <c r="E23" s="131"/>
      <c r="F23" s="49" t="s">
        <v>489</v>
      </c>
      <c r="G23" s="50" t="s">
        <v>433</v>
      </c>
      <c r="H23" s="96">
        <v>3</v>
      </c>
      <c r="I23" s="73"/>
      <c r="J23" s="74">
        <v>20</v>
      </c>
      <c r="K23" s="75">
        <f t="shared" si="5"/>
        <v>0.2</v>
      </c>
      <c r="L23" s="76">
        <f t="shared" si="7"/>
        <v>10</v>
      </c>
      <c r="M23" s="77">
        <v>1.9E-2</v>
      </c>
      <c r="N23" s="75">
        <f t="shared" si="6"/>
        <v>0.60000000000000009</v>
      </c>
      <c r="O23" s="109"/>
      <c r="P23" s="111"/>
      <c r="Q23" s="11"/>
      <c r="R23" s="97" t="s">
        <v>623</v>
      </c>
    </row>
    <row r="24" spans="1:18" ht="124.5" customHeight="1" outlineLevel="1" x14ac:dyDescent="0.25">
      <c r="A24" s="40" t="s">
        <v>230</v>
      </c>
      <c r="B24" s="131" t="s">
        <v>427</v>
      </c>
      <c r="C24" s="131"/>
      <c r="D24" s="131"/>
      <c r="E24" s="131"/>
      <c r="F24" s="49" t="s">
        <v>434</v>
      </c>
      <c r="G24" s="50" t="s">
        <v>435</v>
      </c>
      <c r="H24" s="96">
        <v>3</v>
      </c>
      <c r="I24" s="73"/>
      <c r="J24" s="74">
        <v>5</v>
      </c>
      <c r="K24" s="75">
        <f t="shared" si="5"/>
        <v>0.05</v>
      </c>
      <c r="L24" s="76">
        <f t="shared" si="7"/>
        <v>2.5</v>
      </c>
      <c r="M24" s="77">
        <f t="shared" si="8"/>
        <v>2.3750000000000004E-3</v>
      </c>
      <c r="N24" s="75">
        <f t="shared" si="6"/>
        <v>0.15000000000000002</v>
      </c>
      <c r="O24" s="109"/>
      <c r="P24" s="111"/>
      <c r="Q24" s="11"/>
      <c r="R24" s="97" t="s">
        <v>624</v>
      </c>
    </row>
    <row r="25" spans="1:18" ht="57" customHeight="1" outlineLevel="1" x14ac:dyDescent="0.25">
      <c r="A25" s="40" t="s">
        <v>231</v>
      </c>
      <c r="B25" s="131" t="s">
        <v>428</v>
      </c>
      <c r="C25" s="131"/>
      <c r="D25" s="131"/>
      <c r="E25" s="131"/>
      <c r="F25" s="49" t="s">
        <v>436</v>
      </c>
      <c r="G25" s="50" t="s">
        <v>437</v>
      </c>
      <c r="H25" s="96">
        <v>1</v>
      </c>
      <c r="I25" s="73"/>
      <c r="J25" s="74">
        <v>5</v>
      </c>
      <c r="K25" s="75">
        <f t="shared" si="5"/>
        <v>0.05</v>
      </c>
      <c r="L25" s="76">
        <f t="shared" si="7"/>
        <v>0</v>
      </c>
      <c r="M25" s="77">
        <f t="shared" si="8"/>
        <v>0</v>
      </c>
      <c r="N25" s="75">
        <f t="shared" si="6"/>
        <v>0.05</v>
      </c>
      <c r="O25" s="109"/>
      <c r="P25" s="111"/>
      <c r="Q25" s="11"/>
      <c r="R25" s="97" t="s">
        <v>625</v>
      </c>
    </row>
    <row r="26" spans="1:18" ht="62.25" customHeight="1" outlineLevel="1" x14ac:dyDescent="0.25">
      <c r="A26" s="40" t="s">
        <v>232</v>
      </c>
      <c r="B26" s="131" t="s">
        <v>429</v>
      </c>
      <c r="C26" s="131"/>
      <c r="D26" s="131"/>
      <c r="E26" s="131"/>
      <c r="F26" s="49" t="s">
        <v>490</v>
      </c>
      <c r="G26" s="50" t="s">
        <v>438</v>
      </c>
      <c r="H26" s="96">
        <v>1</v>
      </c>
      <c r="I26" s="73"/>
      <c r="J26" s="74">
        <v>5</v>
      </c>
      <c r="K26" s="75">
        <f t="shared" si="5"/>
        <v>0.05</v>
      </c>
      <c r="L26" s="76">
        <f t="shared" si="7"/>
        <v>0</v>
      </c>
      <c r="M26" s="77">
        <f t="shared" si="8"/>
        <v>0</v>
      </c>
      <c r="N26" s="75">
        <f t="shared" si="6"/>
        <v>0.05</v>
      </c>
      <c r="O26" s="109"/>
      <c r="P26" s="111"/>
      <c r="Q26" s="11"/>
      <c r="R26" s="97" t="s">
        <v>626</v>
      </c>
    </row>
    <row r="27" spans="1:18" ht="97.5" customHeight="1" outlineLevel="1" x14ac:dyDescent="0.25">
      <c r="A27" s="40" t="s">
        <v>233</v>
      </c>
      <c r="B27" s="131" t="s">
        <v>430</v>
      </c>
      <c r="C27" s="131"/>
      <c r="D27" s="131"/>
      <c r="E27" s="131"/>
      <c r="F27" s="49" t="s">
        <v>439</v>
      </c>
      <c r="G27" s="50" t="s">
        <v>440</v>
      </c>
      <c r="H27" s="96">
        <v>3</v>
      </c>
      <c r="I27" s="73"/>
      <c r="J27" s="74">
        <v>5</v>
      </c>
      <c r="K27" s="75">
        <f t="shared" si="5"/>
        <v>0.05</v>
      </c>
      <c r="L27" s="76">
        <f t="shared" si="7"/>
        <v>2.5</v>
      </c>
      <c r="M27" s="77">
        <f t="shared" si="8"/>
        <v>2.3750000000000004E-3</v>
      </c>
      <c r="N27" s="75">
        <f t="shared" si="6"/>
        <v>0.15000000000000002</v>
      </c>
      <c r="O27" s="109"/>
      <c r="P27" s="111"/>
      <c r="Q27" s="11"/>
      <c r="R27" s="97" t="s">
        <v>627</v>
      </c>
    </row>
    <row r="28" spans="1:18" ht="59.25" customHeight="1" outlineLevel="1" x14ac:dyDescent="0.25">
      <c r="A28" s="40" t="s">
        <v>234</v>
      </c>
      <c r="B28" s="131" t="s">
        <v>325</v>
      </c>
      <c r="C28" s="131"/>
      <c r="D28" s="131"/>
      <c r="E28" s="131"/>
      <c r="F28" s="49" t="s">
        <v>441</v>
      </c>
      <c r="G28" s="50" t="s">
        <v>326</v>
      </c>
      <c r="H28" s="96">
        <v>4</v>
      </c>
      <c r="I28" s="73"/>
      <c r="J28" s="74">
        <v>20</v>
      </c>
      <c r="K28" s="75">
        <f t="shared" si="5"/>
        <v>0.2</v>
      </c>
      <c r="L28" s="76">
        <f t="shared" si="7"/>
        <v>15</v>
      </c>
      <c r="M28" s="77">
        <f t="shared" si="8"/>
        <v>1.4249999999999999E-2</v>
      </c>
      <c r="N28" s="75">
        <f t="shared" si="6"/>
        <v>0.8</v>
      </c>
      <c r="O28" s="109"/>
      <c r="P28" s="111"/>
      <c r="Q28" s="11"/>
      <c r="R28" s="97" t="s">
        <v>628</v>
      </c>
    </row>
    <row r="29" spans="1:18" ht="57.75" customHeight="1" outlineLevel="1" x14ac:dyDescent="0.25">
      <c r="A29" s="40" t="s">
        <v>235</v>
      </c>
      <c r="B29" s="131" t="s">
        <v>431</v>
      </c>
      <c r="C29" s="131"/>
      <c r="D29" s="131"/>
      <c r="E29" s="131"/>
      <c r="F29" s="49" t="s">
        <v>442</v>
      </c>
      <c r="G29" s="50" t="s">
        <v>443</v>
      </c>
      <c r="H29" s="96">
        <v>4</v>
      </c>
      <c r="I29" s="73"/>
      <c r="J29" s="74">
        <v>5</v>
      </c>
      <c r="K29" s="75">
        <f t="shared" si="5"/>
        <v>0.05</v>
      </c>
      <c r="L29" s="76">
        <f t="shared" si="7"/>
        <v>3.75</v>
      </c>
      <c r="M29" s="77">
        <f t="shared" si="8"/>
        <v>3.5624999999999997E-3</v>
      </c>
      <c r="N29" s="75">
        <f t="shared" si="6"/>
        <v>0.2</v>
      </c>
      <c r="O29" s="109"/>
      <c r="P29" s="111"/>
      <c r="Q29" s="11"/>
      <c r="R29" s="97" t="s">
        <v>629</v>
      </c>
    </row>
    <row r="30" spans="1:18" ht="72" customHeight="1" outlineLevel="1" x14ac:dyDescent="0.25">
      <c r="A30" s="52" t="s">
        <v>6</v>
      </c>
      <c r="B30" s="131" t="s">
        <v>432</v>
      </c>
      <c r="C30" s="131"/>
      <c r="D30" s="131"/>
      <c r="E30" s="131"/>
      <c r="F30" s="49" t="s">
        <v>491</v>
      </c>
      <c r="G30" s="50" t="s">
        <v>143</v>
      </c>
      <c r="H30" s="96">
        <v>4</v>
      </c>
      <c r="I30" s="73"/>
      <c r="J30" s="74">
        <v>5</v>
      </c>
      <c r="K30" s="75">
        <f t="shared" si="5"/>
        <v>0.05</v>
      </c>
      <c r="L30" s="76">
        <f t="shared" si="7"/>
        <v>3.75</v>
      </c>
      <c r="M30" s="77">
        <f t="shared" si="8"/>
        <v>3.5624999999999997E-3</v>
      </c>
      <c r="N30" s="75">
        <f t="shared" si="6"/>
        <v>0.2</v>
      </c>
      <c r="O30" s="109"/>
      <c r="P30" s="111"/>
      <c r="Q30" s="11"/>
      <c r="R30" s="97" t="s">
        <v>630</v>
      </c>
    </row>
    <row r="31" spans="1:18" ht="46.5" customHeight="1" outlineLevel="1" x14ac:dyDescent="0.25">
      <c r="A31" s="40" t="s">
        <v>425</v>
      </c>
      <c r="B31" s="131" t="s">
        <v>267</v>
      </c>
      <c r="C31" s="131"/>
      <c r="D31" s="131"/>
      <c r="E31" s="131"/>
      <c r="F31" s="49" t="s">
        <v>444</v>
      </c>
      <c r="G31" s="50" t="s">
        <v>144</v>
      </c>
      <c r="H31" s="96">
        <v>4</v>
      </c>
      <c r="I31" s="73"/>
      <c r="J31" s="74">
        <v>5</v>
      </c>
      <c r="K31" s="75">
        <f t="shared" si="5"/>
        <v>0.05</v>
      </c>
      <c r="L31" s="76">
        <f t="shared" si="7"/>
        <v>3.75</v>
      </c>
      <c r="M31" s="77">
        <f t="shared" si="8"/>
        <v>3.5624999999999997E-3</v>
      </c>
      <c r="N31" s="75">
        <f t="shared" si="6"/>
        <v>0.2</v>
      </c>
      <c r="O31" s="122"/>
      <c r="P31" s="140"/>
      <c r="Q31" s="11"/>
      <c r="R31" s="97" t="s">
        <v>631</v>
      </c>
    </row>
    <row r="32" spans="1:18" ht="15.95" customHeight="1" x14ac:dyDescent="0.25">
      <c r="A32" s="112">
        <v>3</v>
      </c>
      <c r="B32" s="129" t="s">
        <v>310</v>
      </c>
      <c r="C32" s="129"/>
      <c r="D32" s="129"/>
      <c r="E32" s="129"/>
      <c r="F32" s="130"/>
      <c r="G32" s="34" t="s">
        <v>309</v>
      </c>
      <c r="H32" s="44">
        <v>6.5000000000000002E-2</v>
      </c>
      <c r="I32" s="67"/>
      <c r="J32" s="68"/>
      <c r="K32" s="68"/>
      <c r="L32" s="68"/>
      <c r="M32" s="69"/>
      <c r="N32" s="68"/>
      <c r="O32" s="118" t="s">
        <v>259</v>
      </c>
      <c r="P32" s="120" t="s">
        <v>299</v>
      </c>
      <c r="Q32" s="35">
        <f>COUNTIF(Q34:Q42,"x")</f>
        <v>0</v>
      </c>
      <c r="R32" s="57"/>
    </row>
    <row r="33" spans="1:18" ht="22.5" customHeight="1" x14ac:dyDescent="0.25">
      <c r="A33" s="112"/>
      <c r="B33" s="116" t="s">
        <v>2</v>
      </c>
      <c r="C33" s="117"/>
      <c r="D33" s="117"/>
      <c r="E33" s="117"/>
      <c r="F33" s="37" t="s">
        <v>3</v>
      </c>
      <c r="G33" s="37" t="s">
        <v>4</v>
      </c>
      <c r="H33" s="38" t="s">
        <v>305</v>
      </c>
      <c r="I33" s="70"/>
      <c r="J33" s="71">
        <f>SUM(J34:J42)</f>
        <v>99.999999999999972</v>
      </c>
      <c r="K33" s="71">
        <f t="shared" ref="K33:N33" si="9">SUM(K34:K42)</f>
        <v>0.99999999999999978</v>
      </c>
      <c r="L33" s="71">
        <f t="shared" si="9"/>
        <v>68.571428571428569</v>
      </c>
      <c r="M33" s="72">
        <f t="shared" si="9"/>
        <v>4.4571428571428574E-2</v>
      </c>
      <c r="N33" s="71">
        <f t="shared" si="9"/>
        <v>3.7428571428571424</v>
      </c>
      <c r="O33" s="119"/>
      <c r="P33" s="121"/>
      <c r="Q33" s="39" t="s">
        <v>300</v>
      </c>
      <c r="R33" s="54" t="s">
        <v>5</v>
      </c>
    </row>
    <row r="34" spans="1:18" ht="81" customHeight="1" outlineLevel="1" x14ac:dyDescent="0.25">
      <c r="A34" s="40" t="s">
        <v>7</v>
      </c>
      <c r="B34" s="176" t="s">
        <v>554</v>
      </c>
      <c r="C34" s="176"/>
      <c r="D34" s="176"/>
      <c r="E34" s="176"/>
      <c r="F34" s="51" t="s">
        <v>495</v>
      </c>
      <c r="G34" s="48" t="s">
        <v>504</v>
      </c>
      <c r="H34" s="1">
        <v>4</v>
      </c>
      <c r="I34" s="73"/>
      <c r="J34" s="74">
        <v>14.285714285714285</v>
      </c>
      <c r="K34" s="75">
        <f t="shared" ref="K34:K42" si="10">J34/100</f>
        <v>0.14285714285714285</v>
      </c>
      <c r="L34" s="76">
        <f t="shared" ref="L34:L42" si="11">IF(H34=1,0,IF(H34=2,J34*0.25,IF(H34=3,J34*0.5,IF(H34=4,J34*0.75,J34))))</f>
        <v>10.714285714285714</v>
      </c>
      <c r="M34" s="77">
        <f>(L34/100)*$H$32</f>
        <v>6.9642857142857145E-3</v>
      </c>
      <c r="N34" s="75">
        <f t="shared" ref="N34:N42" si="12">H34*K34</f>
        <v>0.5714285714285714</v>
      </c>
      <c r="O34" s="108">
        <f>N33</f>
        <v>3.7428571428571424</v>
      </c>
      <c r="P34" s="110">
        <f>M33</f>
        <v>4.4571428571428574E-2</v>
      </c>
      <c r="Q34" s="11"/>
      <c r="R34" s="91" t="s">
        <v>575</v>
      </c>
    </row>
    <row r="35" spans="1:18" ht="85.5" customHeight="1" outlineLevel="1" x14ac:dyDescent="0.25">
      <c r="A35" s="40" t="s">
        <v>8</v>
      </c>
      <c r="B35" s="105" t="s">
        <v>268</v>
      </c>
      <c r="C35" s="105"/>
      <c r="D35" s="105"/>
      <c r="E35" s="105"/>
      <c r="F35" s="47" t="s">
        <v>492</v>
      </c>
      <c r="G35" s="48" t="s">
        <v>192</v>
      </c>
      <c r="H35" s="1">
        <v>4</v>
      </c>
      <c r="I35" s="73"/>
      <c r="J35" s="74">
        <v>7.1428571428571423</v>
      </c>
      <c r="K35" s="75">
        <f t="shared" si="10"/>
        <v>7.1428571428571425E-2</v>
      </c>
      <c r="L35" s="76">
        <f t="shared" si="11"/>
        <v>5.3571428571428568</v>
      </c>
      <c r="M35" s="77">
        <f t="shared" ref="M35:M42" si="13">(L35/100)*$H$32</f>
        <v>3.4821428571428573E-3</v>
      </c>
      <c r="N35" s="75">
        <f t="shared" si="12"/>
        <v>0.2857142857142857</v>
      </c>
      <c r="O35" s="109"/>
      <c r="P35" s="111"/>
      <c r="Q35" s="11"/>
      <c r="R35" s="91" t="s">
        <v>576</v>
      </c>
    </row>
    <row r="36" spans="1:18" ht="243" customHeight="1" outlineLevel="1" x14ac:dyDescent="0.25">
      <c r="A36" s="40" t="s">
        <v>9</v>
      </c>
      <c r="B36" s="105" t="s">
        <v>269</v>
      </c>
      <c r="C36" s="105"/>
      <c r="D36" s="105"/>
      <c r="E36" s="105"/>
      <c r="F36" s="47" t="s">
        <v>493</v>
      </c>
      <c r="G36" s="48" t="s">
        <v>145</v>
      </c>
      <c r="H36" s="1">
        <v>3</v>
      </c>
      <c r="I36" s="73"/>
      <c r="J36" s="74">
        <v>7.1428571428571423</v>
      </c>
      <c r="K36" s="75">
        <f t="shared" si="10"/>
        <v>7.1428571428571425E-2</v>
      </c>
      <c r="L36" s="76">
        <f t="shared" si="11"/>
        <v>3.5714285714285712</v>
      </c>
      <c r="M36" s="77">
        <f t="shared" si="13"/>
        <v>2.3214285714285715E-3</v>
      </c>
      <c r="N36" s="75">
        <f t="shared" si="12"/>
        <v>0.21428571428571427</v>
      </c>
      <c r="O36" s="109"/>
      <c r="P36" s="111"/>
      <c r="Q36" s="11"/>
      <c r="R36" s="91" t="s">
        <v>577</v>
      </c>
    </row>
    <row r="37" spans="1:18" ht="62.25" customHeight="1" outlineLevel="1" x14ac:dyDescent="0.25">
      <c r="A37" s="40" t="s">
        <v>10</v>
      </c>
      <c r="B37" s="105" t="s">
        <v>270</v>
      </c>
      <c r="C37" s="105"/>
      <c r="D37" s="105"/>
      <c r="E37" s="105"/>
      <c r="F37" s="47" t="s">
        <v>492</v>
      </c>
      <c r="G37" s="48" t="s">
        <v>191</v>
      </c>
      <c r="H37" s="1">
        <v>4</v>
      </c>
      <c r="I37" s="73"/>
      <c r="J37" s="74">
        <v>17.142857142857142</v>
      </c>
      <c r="K37" s="75">
        <f t="shared" si="10"/>
        <v>0.17142857142857143</v>
      </c>
      <c r="L37" s="76">
        <f t="shared" si="11"/>
        <v>12.857142857142858</v>
      </c>
      <c r="M37" s="77">
        <f t="shared" si="13"/>
        <v>8.3571428571428581E-3</v>
      </c>
      <c r="N37" s="75">
        <f t="shared" si="12"/>
        <v>0.68571428571428572</v>
      </c>
      <c r="O37" s="109"/>
      <c r="P37" s="111"/>
      <c r="Q37" s="11"/>
      <c r="R37" s="91" t="s">
        <v>578</v>
      </c>
    </row>
    <row r="38" spans="1:18" ht="63" customHeight="1" outlineLevel="1" x14ac:dyDescent="0.25">
      <c r="A38" s="40" t="s">
        <v>11</v>
      </c>
      <c r="B38" s="105" t="s">
        <v>271</v>
      </c>
      <c r="C38" s="105"/>
      <c r="D38" s="105"/>
      <c r="E38" s="105"/>
      <c r="F38" s="47" t="s">
        <v>345</v>
      </c>
      <c r="G38" s="48" t="s">
        <v>126</v>
      </c>
      <c r="H38" s="1">
        <v>3</v>
      </c>
      <c r="I38" s="73"/>
      <c r="J38" s="74">
        <v>4.2857142857142856</v>
      </c>
      <c r="K38" s="75">
        <f t="shared" si="10"/>
        <v>4.2857142857142858E-2</v>
      </c>
      <c r="L38" s="76">
        <f t="shared" si="11"/>
        <v>2.1428571428571428</v>
      </c>
      <c r="M38" s="77">
        <f t="shared" si="13"/>
        <v>1.3928571428571429E-3</v>
      </c>
      <c r="N38" s="75">
        <f t="shared" si="12"/>
        <v>0.12857142857142856</v>
      </c>
      <c r="O38" s="109"/>
      <c r="P38" s="111"/>
      <c r="Q38" s="11"/>
      <c r="R38" s="91" t="s">
        <v>579</v>
      </c>
    </row>
    <row r="39" spans="1:18" ht="70.5" customHeight="1" outlineLevel="1" x14ac:dyDescent="0.25">
      <c r="A39" s="40" t="s">
        <v>12</v>
      </c>
      <c r="B39" s="105" t="s">
        <v>391</v>
      </c>
      <c r="C39" s="105"/>
      <c r="D39" s="105"/>
      <c r="E39" s="105"/>
      <c r="F39" s="47" t="s">
        <v>492</v>
      </c>
      <c r="G39" s="48" t="s">
        <v>193</v>
      </c>
      <c r="H39" s="1">
        <v>4</v>
      </c>
      <c r="I39" s="73"/>
      <c r="J39" s="74">
        <v>14.285714285714285</v>
      </c>
      <c r="K39" s="75">
        <f t="shared" si="10"/>
        <v>0.14285714285714285</v>
      </c>
      <c r="L39" s="76">
        <f t="shared" si="11"/>
        <v>10.714285714285714</v>
      </c>
      <c r="M39" s="77">
        <f t="shared" si="13"/>
        <v>6.9642857142857145E-3</v>
      </c>
      <c r="N39" s="75">
        <f t="shared" si="12"/>
        <v>0.5714285714285714</v>
      </c>
      <c r="O39" s="109"/>
      <c r="P39" s="111"/>
      <c r="Q39" s="11"/>
      <c r="R39" s="91" t="s">
        <v>580</v>
      </c>
    </row>
    <row r="40" spans="1:18" ht="89.25" customHeight="1" outlineLevel="1" x14ac:dyDescent="0.25">
      <c r="A40" s="40" t="s">
        <v>13</v>
      </c>
      <c r="B40" s="105" t="s">
        <v>460</v>
      </c>
      <c r="C40" s="105"/>
      <c r="D40" s="105"/>
      <c r="E40" s="105"/>
      <c r="F40" s="47" t="s">
        <v>194</v>
      </c>
      <c r="G40" s="48" t="s">
        <v>195</v>
      </c>
      <c r="H40" s="1">
        <v>4</v>
      </c>
      <c r="I40" s="73"/>
      <c r="J40" s="74">
        <v>14.285714285714285</v>
      </c>
      <c r="K40" s="75">
        <f t="shared" si="10"/>
        <v>0.14285714285714285</v>
      </c>
      <c r="L40" s="76">
        <f t="shared" si="11"/>
        <v>10.714285714285714</v>
      </c>
      <c r="M40" s="77">
        <f t="shared" si="13"/>
        <v>6.9642857142857145E-3</v>
      </c>
      <c r="N40" s="75">
        <f t="shared" si="12"/>
        <v>0.5714285714285714</v>
      </c>
      <c r="O40" s="109"/>
      <c r="P40" s="111"/>
      <c r="Q40" s="11"/>
      <c r="R40" s="91" t="s">
        <v>581</v>
      </c>
    </row>
    <row r="41" spans="1:18" ht="90" customHeight="1" outlineLevel="1" x14ac:dyDescent="0.25">
      <c r="A41" s="40" t="s">
        <v>14</v>
      </c>
      <c r="B41" s="105" t="s">
        <v>272</v>
      </c>
      <c r="C41" s="105"/>
      <c r="D41" s="105"/>
      <c r="E41" s="105"/>
      <c r="F41" s="47" t="s">
        <v>494</v>
      </c>
      <c r="G41" s="48" t="s">
        <v>196</v>
      </c>
      <c r="H41" s="1">
        <v>4</v>
      </c>
      <c r="I41" s="73"/>
      <c r="J41" s="74">
        <v>7.1428571428571423</v>
      </c>
      <c r="K41" s="75">
        <f t="shared" si="10"/>
        <v>7.1428571428571425E-2</v>
      </c>
      <c r="L41" s="76">
        <f t="shared" si="11"/>
        <v>5.3571428571428568</v>
      </c>
      <c r="M41" s="77">
        <f t="shared" si="13"/>
        <v>3.4821428571428573E-3</v>
      </c>
      <c r="N41" s="75">
        <f t="shared" si="12"/>
        <v>0.2857142857142857</v>
      </c>
      <c r="O41" s="109"/>
      <c r="P41" s="111"/>
      <c r="Q41" s="11"/>
      <c r="R41" s="91" t="s">
        <v>582</v>
      </c>
    </row>
    <row r="42" spans="1:18" ht="79.5" customHeight="1" outlineLevel="1" x14ac:dyDescent="0.25">
      <c r="A42" s="40" t="s">
        <v>15</v>
      </c>
      <c r="B42" s="105" t="s">
        <v>273</v>
      </c>
      <c r="C42" s="105"/>
      <c r="D42" s="105"/>
      <c r="E42" s="105"/>
      <c r="F42" s="47" t="s">
        <v>494</v>
      </c>
      <c r="G42" s="48" t="s">
        <v>197</v>
      </c>
      <c r="H42" s="1">
        <v>3</v>
      </c>
      <c r="I42" s="73"/>
      <c r="J42" s="74">
        <v>14.285714285714285</v>
      </c>
      <c r="K42" s="75">
        <f t="shared" si="10"/>
        <v>0.14285714285714285</v>
      </c>
      <c r="L42" s="76">
        <f t="shared" si="11"/>
        <v>7.1428571428571423</v>
      </c>
      <c r="M42" s="77">
        <f t="shared" si="13"/>
        <v>4.642857142857143E-3</v>
      </c>
      <c r="N42" s="75">
        <f t="shared" si="12"/>
        <v>0.42857142857142855</v>
      </c>
      <c r="O42" s="122"/>
      <c r="P42" s="140"/>
      <c r="Q42" s="11"/>
      <c r="R42" s="91" t="s">
        <v>583</v>
      </c>
    </row>
    <row r="43" spans="1:18" ht="15.95" customHeight="1" x14ac:dyDescent="0.25">
      <c r="A43" s="112">
        <v>4</v>
      </c>
      <c r="B43" s="129" t="s">
        <v>311</v>
      </c>
      <c r="C43" s="129"/>
      <c r="D43" s="129"/>
      <c r="E43" s="129"/>
      <c r="F43" s="130"/>
      <c r="G43" s="34" t="s">
        <v>309</v>
      </c>
      <c r="H43" s="44">
        <v>9.5000000000000001E-2</v>
      </c>
      <c r="I43" s="67"/>
      <c r="J43" s="68"/>
      <c r="K43" s="68"/>
      <c r="L43" s="68"/>
      <c r="M43" s="69"/>
      <c r="N43" s="68"/>
      <c r="O43" s="118" t="s">
        <v>259</v>
      </c>
      <c r="P43" s="120" t="s">
        <v>299</v>
      </c>
      <c r="Q43" s="35">
        <f>COUNTIF(Q45:Q55,"x")</f>
        <v>0</v>
      </c>
      <c r="R43" s="57"/>
    </row>
    <row r="44" spans="1:18" ht="23.25" customHeight="1" x14ac:dyDescent="0.25">
      <c r="A44" s="112"/>
      <c r="B44" s="116" t="s">
        <v>2</v>
      </c>
      <c r="C44" s="117"/>
      <c r="D44" s="117"/>
      <c r="E44" s="117"/>
      <c r="F44" s="37" t="s">
        <v>3</v>
      </c>
      <c r="G44" s="37" t="s">
        <v>4</v>
      </c>
      <c r="H44" s="38" t="s">
        <v>305</v>
      </c>
      <c r="I44" s="70"/>
      <c r="J44" s="71">
        <f>SUM(J45:J55)</f>
        <v>100.00000000000001</v>
      </c>
      <c r="K44" s="71">
        <f t="shared" ref="K44:N44" si="14">SUM(K45:K55)</f>
        <v>0.99999999999999989</v>
      </c>
      <c r="L44" s="71">
        <f t="shared" si="14"/>
        <v>56.100000000000016</v>
      </c>
      <c r="M44" s="72">
        <f t="shared" si="14"/>
        <v>5.3295000000000009E-2</v>
      </c>
      <c r="N44" s="71">
        <f t="shared" si="14"/>
        <v>3.2440000000000002</v>
      </c>
      <c r="O44" s="119"/>
      <c r="P44" s="121"/>
      <c r="Q44" s="39" t="s">
        <v>300</v>
      </c>
      <c r="R44" s="54" t="s">
        <v>5</v>
      </c>
    </row>
    <row r="45" spans="1:18" ht="68.25" customHeight="1" outlineLevel="1" x14ac:dyDescent="0.25">
      <c r="A45" s="40" t="s">
        <v>16</v>
      </c>
      <c r="B45" s="105" t="s">
        <v>555</v>
      </c>
      <c r="C45" s="105"/>
      <c r="D45" s="105"/>
      <c r="E45" s="105"/>
      <c r="F45" s="51" t="s">
        <v>495</v>
      </c>
      <c r="G45" s="48" t="s">
        <v>504</v>
      </c>
      <c r="H45" s="96">
        <v>4</v>
      </c>
      <c r="I45" s="73"/>
      <c r="J45" s="74">
        <v>8.9</v>
      </c>
      <c r="K45" s="75">
        <f t="shared" ref="K45:K55" si="15">J45/100</f>
        <v>8.900000000000001E-2</v>
      </c>
      <c r="L45" s="76">
        <f t="shared" ref="L45:L55" si="16">IF(H45=1,0,IF(H45=2,J45*0.25,IF(H45=3,J45*0.5,IF(H45=4,J45*0.75,J45))))</f>
        <v>6.6750000000000007</v>
      </c>
      <c r="M45" s="77">
        <f>(L45/100)*$H$43</f>
        <v>6.3412500000000005E-3</v>
      </c>
      <c r="N45" s="75">
        <f t="shared" ref="N45:N55" si="17">H45*K45</f>
        <v>0.35600000000000004</v>
      </c>
      <c r="O45" s="108">
        <f>N44</f>
        <v>3.2440000000000002</v>
      </c>
      <c r="P45" s="110">
        <f>M44</f>
        <v>5.3295000000000009E-2</v>
      </c>
      <c r="Q45" s="11"/>
      <c r="R45" s="58" t="s">
        <v>654</v>
      </c>
    </row>
    <row r="46" spans="1:18" ht="122.25" customHeight="1" outlineLevel="1" x14ac:dyDescent="0.25">
      <c r="A46" s="40" t="s">
        <v>17</v>
      </c>
      <c r="B46" s="105" t="s">
        <v>368</v>
      </c>
      <c r="C46" s="105"/>
      <c r="D46" s="105"/>
      <c r="E46" s="105"/>
      <c r="F46" s="51" t="s">
        <v>538</v>
      </c>
      <c r="G46" s="48" t="s">
        <v>379</v>
      </c>
      <c r="H46" s="96">
        <v>4</v>
      </c>
      <c r="I46" s="73"/>
      <c r="J46" s="74">
        <v>8.9</v>
      </c>
      <c r="K46" s="75">
        <f t="shared" si="15"/>
        <v>8.900000000000001E-2</v>
      </c>
      <c r="L46" s="76">
        <f t="shared" si="16"/>
        <v>6.6750000000000007</v>
      </c>
      <c r="M46" s="77">
        <f t="shared" ref="M46:M55" si="18">(L46/100)*$H$43</f>
        <v>6.3412500000000005E-3</v>
      </c>
      <c r="N46" s="75">
        <f t="shared" si="17"/>
        <v>0.35600000000000004</v>
      </c>
      <c r="O46" s="109"/>
      <c r="P46" s="111"/>
      <c r="Q46" s="11"/>
      <c r="R46" s="58" t="s">
        <v>655</v>
      </c>
    </row>
    <row r="47" spans="1:18" ht="89.25" customHeight="1" outlineLevel="1" x14ac:dyDescent="0.25">
      <c r="A47" s="40" t="s">
        <v>18</v>
      </c>
      <c r="B47" s="105" t="s">
        <v>547</v>
      </c>
      <c r="C47" s="105"/>
      <c r="D47" s="105"/>
      <c r="E47" s="105"/>
      <c r="F47" s="51" t="s">
        <v>539</v>
      </c>
      <c r="G47" s="48" t="s">
        <v>378</v>
      </c>
      <c r="H47" s="96">
        <v>4</v>
      </c>
      <c r="I47" s="73"/>
      <c r="J47" s="74">
        <v>8.9</v>
      </c>
      <c r="K47" s="75">
        <f t="shared" si="15"/>
        <v>8.900000000000001E-2</v>
      </c>
      <c r="L47" s="76">
        <f t="shared" si="16"/>
        <v>6.6750000000000007</v>
      </c>
      <c r="M47" s="77">
        <f t="shared" si="18"/>
        <v>6.3412500000000005E-3</v>
      </c>
      <c r="N47" s="75">
        <f t="shared" si="17"/>
        <v>0.35600000000000004</v>
      </c>
      <c r="O47" s="109"/>
      <c r="P47" s="111"/>
      <c r="Q47" s="11"/>
      <c r="R47" s="58" t="s">
        <v>656</v>
      </c>
    </row>
    <row r="48" spans="1:18" ht="140.25" customHeight="1" outlineLevel="1" x14ac:dyDescent="0.25">
      <c r="A48" s="40" t="s">
        <v>19</v>
      </c>
      <c r="B48" s="105" t="s">
        <v>377</v>
      </c>
      <c r="C48" s="105"/>
      <c r="D48" s="105"/>
      <c r="E48" s="105"/>
      <c r="F48" s="51" t="s">
        <v>540</v>
      </c>
      <c r="G48" s="48" t="s">
        <v>380</v>
      </c>
      <c r="H48" s="96">
        <v>4</v>
      </c>
      <c r="I48" s="73"/>
      <c r="J48" s="74">
        <v>8.9</v>
      </c>
      <c r="K48" s="75">
        <f t="shared" si="15"/>
        <v>8.900000000000001E-2</v>
      </c>
      <c r="L48" s="76">
        <f t="shared" si="16"/>
        <v>6.6750000000000007</v>
      </c>
      <c r="M48" s="77">
        <f t="shared" si="18"/>
        <v>6.3412500000000005E-3</v>
      </c>
      <c r="N48" s="75">
        <f t="shared" si="17"/>
        <v>0.35600000000000004</v>
      </c>
      <c r="O48" s="109"/>
      <c r="P48" s="111"/>
      <c r="Q48" s="11"/>
      <c r="R48" s="58" t="s">
        <v>657</v>
      </c>
    </row>
    <row r="49" spans="1:19" ht="84.75" customHeight="1" outlineLevel="1" x14ac:dyDescent="0.25">
      <c r="A49" s="40" t="s">
        <v>20</v>
      </c>
      <c r="B49" s="105" t="s">
        <v>381</v>
      </c>
      <c r="C49" s="105"/>
      <c r="D49" s="105"/>
      <c r="E49" s="105"/>
      <c r="F49" s="51" t="s">
        <v>541</v>
      </c>
      <c r="G49" s="48" t="s">
        <v>343</v>
      </c>
      <c r="H49" s="96">
        <v>2</v>
      </c>
      <c r="I49" s="73"/>
      <c r="J49" s="74">
        <v>8.9</v>
      </c>
      <c r="K49" s="75">
        <f t="shared" si="15"/>
        <v>8.900000000000001E-2</v>
      </c>
      <c r="L49" s="76">
        <f t="shared" si="16"/>
        <v>2.2250000000000001</v>
      </c>
      <c r="M49" s="77">
        <f t="shared" si="18"/>
        <v>2.1137500000000002E-3</v>
      </c>
      <c r="N49" s="75">
        <f t="shared" si="17"/>
        <v>0.17800000000000002</v>
      </c>
      <c r="O49" s="109"/>
      <c r="P49" s="111"/>
      <c r="Q49" s="11"/>
      <c r="R49" s="58" t="s">
        <v>658</v>
      </c>
    </row>
    <row r="50" spans="1:19" ht="93" customHeight="1" outlineLevel="1" x14ac:dyDescent="0.25">
      <c r="A50" s="40" t="s">
        <v>21</v>
      </c>
      <c r="B50" s="105" t="s">
        <v>274</v>
      </c>
      <c r="C50" s="105"/>
      <c r="D50" s="105"/>
      <c r="E50" s="105"/>
      <c r="F50" s="51" t="s">
        <v>542</v>
      </c>
      <c r="G50" s="48" t="s">
        <v>344</v>
      </c>
      <c r="H50" s="96">
        <v>3</v>
      </c>
      <c r="I50" s="73"/>
      <c r="J50" s="74">
        <v>8.9</v>
      </c>
      <c r="K50" s="75">
        <f t="shared" si="15"/>
        <v>8.900000000000001E-2</v>
      </c>
      <c r="L50" s="76">
        <f t="shared" si="16"/>
        <v>4.45</v>
      </c>
      <c r="M50" s="77">
        <f t="shared" si="18"/>
        <v>4.2275000000000004E-3</v>
      </c>
      <c r="N50" s="75">
        <f t="shared" si="17"/>
        <v>0.26700000000000002</v>
      </c>
      <c r="O50" s="109"/>
      <c r="P50" s="111"/>
      <c r="Q50" s="11"/>
      <c r="R50" s="58" t="s">
        <v>659</v>
      </c>
    </row>
    <row r="51" spans="1:19" ht="63" customHeight="1" outlineLevel="1" x14ac:dyDescent="0.25">
      <c r="A51" s="40" t="s">
        <v>22</v>
      </c>
      <c r="B51" s="105" t="s">
        <v>275</v>
      </c>
      <c r="C51" s="105"/>
      <c r="D51" s="105"/>
      <c r="E51" s="105"/>
      <c r="F51" s="51" t="s">
        <v>543</v>
      </c>
      <c r="G51" s="48" t="s">
        <v>383</v>
      </c>
      <c r="H51" s="96">
        <v>2</v>
      </c>
      <c r="I51" s="73"/>
      <c r="J51" s="74">
        <v>10</v>
      </c>
      <c r="K51" s="75">
        <f t="shared" si="15"/>
        <v>0.1</v>
      </c>
      <c r="L51" s="76">
        <f t="shared" si="16"/>
        <v>2.5</v>
      </c>
      <c r="M51" s="77">
        <f t="shared" si="18"/>
        <v>2.3750000000000004E-3</v>
      </c>
      <c r="N51" s="75">
        <f t="shared" si="17"/>
        <v>0.2</v>
      </c>
      <c r="O51" s="109"/>
      <c r="P51" s="111"/>
      <c r="Q51" s="11"/>
      <c r="R51" s="58" t="s">
        <v>660</v>
      </c>
    </row>
    <row r="52" spans="1:19" ht="68.25" customHeight="1" outlineLevel="1" x14ac:dyDescent="0.25">
      <c r="A52" s="40" t="s">
        <v>23</v>
      </c>
      <c r="B52" s="105" t="s">
        <v>276</v>
      </c>
      <c r="C52" s="105"/>
      <c r="D52" s="105"/>
      <c r="E52" s="105"/>
      <c r="F52" s="47" t="s">
        <v>544</v>
      </c>
      <c r="G52" s="48" t="s">
        <v>139</v>
      </c>
      <c r="H52" s="96">
        <v>2</v>
      </c>
      <c r="I52" s="73"/>
      <c r="J52" s="74">
        <v>10</v>
      </c>
      <c r="K52" s="75">
        <f t="shared" si="15"/>
        <v>0.1</v>
      </c>
      <c r="L52" s="76">
        <f t="shared" si="16"/>
        <v>2.5</v>
      </c>
      <c r="M52" s="77">
        <f t="shared" si="18"/>
        <v>2.3750000000000004E-3</v>
      </c>
      <c r="N52" s="75">
        <f t="shared" si="17"/>
        <v>0.2</v>
      </c>
      <c r="O52" s="109"/>
      <c r="P52" s="111"/>
      <c r="Q52" s="11"/>
      <c r="R52" s="58" t="s">
        <v>661</v>
      </c>
    </row>
    <row r="53" spans="1:19" s="10" customFormat="1" ht="81" customHeight="1" outlineLevel="1" x14ac:dyDescent="0.25">
      <c r="A53" s="40" t="s">
        <v>236</v>
      </c>
      <c r="B53" s="105" t="s">
        <v>277</v>
      </c>
      <c r="C53" s="105"/>
      <c r="D53" s="105"/>
      <c r="E53" s="105"/>
      <c r="F53" s="47" t="s">
        <v>545</v>
      </c>
      <c r="G53" s="48" t="s">
        <v>140</v>
      </c>
      <c r="H53" s="96">
        <v>3</v>
      </c>
      <c r="I53" s="73"/>
      <c r="J53" s="74">
        <v>8.9</v>
      </c>
      <c r="K53" s="75">
        <f t="shared" si="15"/>
        <v>8.900000000000001E-2</v>
      </c>
      <c r="L53" s="76">
        <f t="shared" si="16"/>
        <v>4.45</v>
      </c>
      <c r="M53" s="77">
        <f t="shared" si="18"/>
        <v>4.2275000000000004E-3</v>
      </c>
      <c r="N53" s="75">
        <f t="shared" si="17"/>
        <v>0.26700000000000002</v>
      </c>
      <c r="O53" s="109"/>
      <c r="P53" s="111"/>
      <c r="Q53" s="11"/>
      <c r="R53" s="58" t="s">
        <v>662</v>
      </c>
    </row>
    <row r="54" spans="1:19" ht="75" customHeight="1" outlineLevel="1" x14ac:dyDescent="0.25">
      <c r="A54" s="40" t="s">
        <v>237</v>
      </c>
      <c r="B54" s="105" t="s">
        <v>392</v>
      </c>
      <c r="C54" s="105"/>
      <c r="D54" s="105"/>
      <c r="E54" s="105"/>
      <c r="F54" s="47" t="s">
        <v>546</v>
      </c>
      <c r="G54" s="48" t="s">
        <v>141</v>
      </c>
      <c r="H54" s="96">
        <v>4</v>
      </c>
      <c r="I54" s="73"/>
      <c r="J54" s="74">
        <v>8.9</v>
      </c>
      <c r="K54" s="75">
        <f t="shared" si="15"/>
        <v>8.900000000000001E-2</v>
      </c>
      <c r="L54" s="76">
        <f t="shared" si="16"/>
        <v>6.6750000000000007</v>
      </c>
      <c r="M54" s="77">
        <f t="shared" si="18"/>
        <v>6.3412500000000005E-3</v>
      </c>
      <c r="N54" s="75">
        <f t="shared" si="17"/>
        <v>0.35600000000000004</v>
      </c>
      <c r="O54" s="109"/>
      <c r="P54" s="111"/>
      <c r="Q54" s="11"/>
      <c r="R54" s="58" t="s">
        <v>663</v>
      </c>
    </row>
    <row r="55" spans="1:19" ht="78" customHeight="1" outlineLevel="1" x14ac:dyDescent="0.25">
      <c r="A55" s="40" t="s">
        <v>238</v>
      </c>
      <c r="B55" s="105" t="s">
        <v>278</v>
      </c>
      <c r="C55" s="105"/>
      <c r="D55" s="105"/>
      <c r="E55" s="105"/>
      <c r="F55" s="51" t="s">
        <v>393</v>
      </c>
      <c r="G55" s="48" t="s">
        <v>142</v>
      </c>
      <c r="H55" s="96">
        <v>4</v>
      </c>
      <c r="I55" s="73"/>
      <c r="J55" s="74">
        <v>8.8000000000000007</v>
      </c>
      <c r="K55" s="75">
        <f t="shared" si="15"/>
        <v>8.8000000000000009E-2</v>
      </c>
      <c r="L55" s="76">
        <f t="shared" si="16"/>
        <v>6.6000000000000005</v>
      </c>
      <c r="M55" s="77">
        <f t="shared" si="18"/>
        <v>6.2700000000000004E-3</v>
      </c>
      <c r="N55" s="75">
        <f t="shared" si="17"/>
        <v>0.35200000000000004</v>
      </c>
      <c r="O55" s="122"/>
      <c r="P55" s="140"/>
      <c r="Q55" s="11"/>
      <c r="R55" s="58" t="s">
        <v>664</v>
      </c>
    </row>
    <row r="56" spans="1:19" ht="15.95" customHeight="1" x14ac:dyDescent="0.25">
      <c r="A56" s="112">
        <v>5</v>
      </c>
      <c r="B56" s="129" t="s">
        <v>312</v>
      </c>
      <c r="C56" s="129"/>
      <c r="D56" s="129"/>
      <c r="E56" s="129"/>
      <c r="F56" s="130"/>
      <c r="G56" s="34" t="s">
        <v>309</v>
      </c>
      <c r="H56" s="44">
        <v>9.5000000000000001E-2</v>
      </c>
      <c r="I56" s="67"/>
      <c r="J56" s="68"/>
      <c r="K56" s="68"/>
      <c r="L56" s="68"/>
      <c r="M56" s="69"/>
      <c r="N56" s="68"/>
      <c r="O56" s="118" t="s">
        <v>259</v>
      </c>
      <c r="P56" s="120" t="s">
        <v>299</v>
      </c>
      <c r="Q56" s="35">
        <f>COUNTIF(Q58:Q66,"x")</f>
        <v>0</v>
      </c>
      <c r="R56" s="57"/>
    </row>
    <row r="57" spans="1:19" ht="27" customHeight="1" x14ac:dyDescent="0.25">
      <c r="A57" s="112"/>
      <c r="B57" s="116" t="s">
        <v>2</v>
      </c>
      <c r="C57" s="117"/>
      <c r="D57" s="117"/>
      <c r="E57" s="117"/>
      <c r="F57" s="37" t="s">
        <v>3</v>
      </c>
      <c r="G57" s="37" t="s">
        <v>4</v>
      </c>
      <c r="H57" s="38" t="s">
        <v>305</v>
      </c>
      <c r="I57" s="70"/>
      <c r="J57" s="71">
        <f>SUM(J58:J66)</f>
        <v>100</v>
      </c>
      <c r="K57" s="71">
        <f t="shared" ref="K57:N57" si="19">SUM(K58:K66)</f>
        <v>1</v>
      </c>
      <c r="L57" s="71">
        <f t="shared" si="19"/>
        <v>75</v>
      </c>
      <c r="M57" s="72">
        <f t="shared" si="19"/>
        <v>7.1250000000000008E-2</v>
      </c>
      <c r="N57" s="71">
        <f t="shared" si="19"/>
        <v>4</v>
      </c>
      <c r="O57" s="119"/>
      <c r="P57" s="121"/>
      <c r="Q57" s="39" t="s">
        <v>300</v>
      </c>
      <c r="R57" s="54" t="s">
        <v>5</v>
      </c>
    </row>
    <row r="58" spans="1:19" ht="82.5" customHeight="1" outlineLevel="1" x14ac:dyDescent="0.25">
      <c r="A58" s="40" t="s">
        <v>24</v>
      </c>
      <c r="B58" s="105" t="s">
        <v>556</v>
      </c>
      <c r="C58" s="105"/>
      <c r="D58" s="105"/>
      <c r="E58" s="105"/>
      <c r="F58" s="51" t="s">
        <v>495</v>
      </c>
      <c r="G58" s="48" t="s">
        <v>504</v>
      </c>
      <c r="H58" s="1">
        <v>4</v>
      </c>
      <c r="I58" s="73"/>
      <c r="J58" s="78">
        <v>10</v>
      </c>
      <c r="K58" s="75">
        <f t="shared" ref="K58:K66" si="20">J58/100</f>
        <v>0.1</v>
      </c>
      <c r="L58" s="76">
        <f t="shared" ref="L58:L66" si="21">IF(H58=1,0,IF(H58=2,J58*0.25,IF(H58=3,J58*0.5,IF(H58=4,J58*0.75,J58))))</f>
        <v>7.5</v>
      </c>
      <c r="M58" s="77">
        <f>(L58/100)*$H$56</f>
        <v>7.1249999999999994E-3</v>
      </c>
      <c r="N58" s="75">
        <f t="shared" ref="N58:N66" si="22">H58*K58</f>
        <v>0.4</v>
      </c>
      <c r="O58" s="108">
        <f>N57</f>
        <v>4</v>
      </c>
      <c r="P58" s="110">
        <f>M57</f>
        <v>7.1250000000000008E-2</v>
      </c>
      <c r="Q58" s="11"/>
      <c r="R58" s="58" t="s">
        <v>567</v>
      </c>
      <c r="S58" s="90"/>
    </row>
    <row r="59" spans="1:19" ht="83.25" customHeight="1" outlineLevel="1" x14ac:dyDescent="0.25">
      <c r="A59" s="40" t="s">
        <v>25</v>
      </c>
      <c r="B59" s="105" t="s">
        <v>564</v>
      </c>
      <c r="C59" s="105"/>
      <c r="D59" s="105"/>
      <c r="E59" s="105"/>
      <c r="F59" s="51" t="s">
        <v>198</v>
      </c>
      <c r="G59" s="48" t="s">
        <v>155</v>
      </c>
      <c r="H59" s="1">
        <v>4</v>
      </c>
      <c r="I59" s="73"/>
      <c r="J59" s="78">
        <v>10</v>
      </c>
      <c r="K59" s="75">
        <f t="shared" si="20"/>
        <v>0.1</v>
      </c>
      <c r="L59" s="76">
        <f t="shared" si="21"/>
        <v>7.5</v>
      </c>
      <c r="M59" s="77">
        <f t="shared" ref="M59:M66" si="23">(L59/100)*$H$56</f>
        <v>7.1249999999999994E-3</v>
      </c>
      <c r="N59" s="75">
        <f t="shared" si="22"/>
        <v>0.4</v>
      </c>
      <c r="O59" s="109"/>
      <c r="P59" s="111"/>
      <c r="Q59" s="11"/>
      <c r="R59" s="58" t="s">
        <v>568</v>
      </c>
      <c r="S59" s="90"/>
    </row>
    <row r="60" spans="1:19" ht="75" customHeight="1" outlineLevel="1" x14ac:dyDescent="0.25">
      <c r="A60" s="40" t="s">
        <v>26</v>
      </c>
      <c r="B60" s="105" t="s">
        <v>264</v>
      </c>
      <c r="C60" s="105"/>
      <c r="D60" s="105"/>
      <c r="E60" s="105"/>
      <c r="F60" s="51" t="s">
        <v>386</v>
      </c>
      <c r="G60" s="48" t="s">
        <v>215</v>
      </c>
      <c r="H60" s="1">
        <v>4</v>
      </c>
      <c r="I60" s="73"/>
      <c r="J60" s="78">
        <v>10</v>
      </c>
      <c r="K60" s="75">
        <f t="shared" si="20"/>
        <v>0.1</v>
      </c>
      <c r="L60" s="76">
        <f t="shared" si="21"/>
        <v>7.5</v>
      </c>
      <c r="M60" s="77">
        <f t="shared" si="23"/>
        <v>7.1249999999999994E-3</v>
      </c>
      <c r="N60" s="75">
        <f t="shared" si="22"/>
        <v>0.4</v>
      </c>
      <c r="O60" s="109"/>
      <c r="P60" s="111"/>
      <c r="Q60" s="11"/>
      <c r="R60" s="58" t="s">
        <v>569</v>
      </c>
      <c r="S60" s="90"/>
    </row>
    <row r="61" spans="1:19" ht="55.5" customHeight="1" outlineLevel="1" x14ac:dyDescent="0.25">
      <c r="A61" s="40" t="s">
        <v>27</v>
      </c>
      <c r="B61" s="105" t="s">
        <v>279</v>
      </c>
      <c r="C61" s="105"/>
      <c r="D61" s="105"/>
      <c r="E61" s="105"/>
      <c r="F61" s="51" t="s">
        <v>495</v>
      </c>
      <c r="G61" s="48" t="s">
        <v>126</v>
      </c>
      <c r="H61" s="1">
        <v>4</v>
      </c>
      <c r="I61" s="73"/>
      <c r="J61" s="78">
        <v>15</v>
      </c>
      <c r="K61" s="75">
        <f t="shared" si="20"/>
        <v>0.15</v>
      </c>
      <c r="L61" s="76">
        <f t="shared" si="21"/>
        <v>11.25</v>
      </c>
      <c r="M61" s="77">
        <f t="shared" si="23"/>
        <v>1.0687500000000001E-2</v>
      </c>
      <c r="N61" s="75">
        <f t="shared" si="22"/>
        <v>0.6</v>
      </c>
      <c r="O61" s="109"/>
      <c r="P61" s="111"/>
      <c r="Q61" s="11"/>
      <c r="R61" s="58" t="s">
        <v>570</v>
      </c>
      <c r="S61" s="90"/>
    </row>
    <row r="62" spans="1:19" ht="75" customHeight="1" outlineLevel="1" x14ac:dyDescent="0.25">
      <c r="A62" s="40" t="s">
        <v>28</v>
      </c>
      <c r="B62" s="105" t="s">
        <v>565</v>
      </c>
      <c r="C62" s="105"/>
      <c r="D62" s="105"/>
      <c r="E62" s="105"/>
      <c r="F62" s="47" t="s">
        <v>496</v>
      </c>
      <c r="G62" s="48" t="s">
        <v>199</v>
      </c>
      <c r="H62" s="1">
        <v>4</v>
      </c>
      <c r="I62" s="73"/>
      <c r="J62" s="78">
        <v>10</v>
      </c>
      <c r="K62" s="75">
        <f t="shared" si="20"/>
        <v>0.1</v>
      </c>
      <c r="L62" s="76">
        <f t="shared" si="21"/>
        <v>7.5</v>
      </c>
      <c r="M62" s="77">
        <f t="shared" si="23"/>
        <v>7.1249999999999994E-3</v>
      </c>
      <c r="N62" s="75">
        <f t="shared" si="22"/>
        <v>0.4</v>
      </c>
      <c r="O62" s="109"/>
      <c r="P62" s="111"/>
      <c r="Q62" s="11"/>
      <c r="R62" s="58" t="s">
        <v>571</v>
      </c>
      <c r="S62" s="90"/>
    </row>
    <row r="63" spans="1:19" ht="87" customHeight="1" outlineLevel="1" x14ac:dyDescent="0.25">
      <c r="A63" s="40" t="s">
        <v>239</v>
      </c>
      <c r="B63" s="105" t="s">
        <v>559</v>
      </c>
      <c r="C63" s="105"/>
      <c r="D63" s="105"/>
      <c r="E63" s="105"/>
      <c r="F63" s="47" t="s">
        <v>497</v>
      </c>
      <c r="G63" s="48" t="s">
        <v>190</v>
      </c>
      <c r="H63" s="1">
        <v>4</v>
      </c>
      <c r="I63" s="73"/>
      <c r="J63" s="78">
        <v>10</v>
      </c>
      <c r="K63" s="75">
        <f t="shared" si="20"/>
        <v>0.1</v>
      </c>
      <c r="L63" s="76">
        <f t="shared" si="21"/>
        <v>7.5</v>
      </c>
      <c r="M63" s="77">
        <f t="shared" si="23"/>
        <v>7.1249999999999994E-3</v>
      </c>
      <c r="N63" s="75">
        <f t="shared" si="22"/>
        <v>0.4</v>
      </c>
      <c r="O63" s="109"/>
      <c r="P63" s="111"/>
      <c r="Q63" s="11"/>
      <c r="R63" s="58" t="s">
        <v>572</v>
      </c>
      <c r="S63" s="90"/>
    </row>
    <row r="64" spans="1:19" ht="55.5" customHeight="1" outlineLevel="1" x14ac:dyDescent="0.25">
      <c r="A64" s="40" t="s">
        <v>240</v>
      </c>
      <c r="B64" s="105" t="s">
        <v>560</v>
      </c>
      <c r="C64" s="105"/>
      <c r="D64" s="105"/>
      <c r="E64" s="105"/>
      <c r="F64" s="47" t="s">
        <v>498</v>
      </c>
      <c r="G64" s="48" t="s">
        <v>382</v>
      </c>
      <c r="H64" s="1">
        <v>4</v>
      </c>
      <c r="I64" s="73"/>
      <c r="J64" s="78">
        <v>15</v>
      </c>
      <c r="K64" s="75">
        <f t="shared" si="20"/>
        <v>0.15</v>
      </c>
      <c r="L64" s="76">
        <f t="shared" si="21"/>
        <v>11.25</v>
      </c>
      <c r="M64" s="77">
        <f t="shared" si="23"/>
        <v>1.0687500000000001E-2</v>
      </c>
      <c r="N64" s="75">
        <f t="shared" si="22"/>
        <v>0.6</v>
      </c>
      <c r="O64" s="109"/>
      <c r="P64" s="111"/>
      <c r="Q64" s="11"/>
      <c r="R64" s="58" t="s">
        <v>573</v>
      </c>
      <c r="S64" s="90"/>
    </row>
    <row r="65" spans="1:19" ht="42" customHeight="1" outlineLevel="1" x14ac:dyDescent="0.25">
      <c r="A65" s="40" t="s">
        <v>241</v>
      </c>
      <c r="B65" s="105" t="s">
        <v>566</v>
      </c>
      <c r="C65" s="105"/>
      <c r="D65" s="105"/>
      <c r="E65" s="105"/>
      <c r="F65" s="51" t="s">
        <v>320</v>
      </c>
      <c r="G65" s="48" t="s">
        <v>340</v>
      </c>
      <c r="H65" s="1">
        <v>4</v>
      </c>
      <c r="I65" s="73"/>
      <c r="J65" s="78">
        <v>10</v>
      </c>
      <c r="K65" s="75">
        <f t="shared" si="20"/>
        <v>0.1</v>
      </c>
      <c r="L65" s="76">
        <f t="shared" si="21"/>
        <v>7.5</v>
      </c>
      <c r="M65" s="77">
        <f t="shared" si="23"/>
        <v>7.1249999999999994E-3</v>
      </c>
      <c r="N65" s="75">
        <f t="shared" si="22"/>
        <v>0.4</v>
      </c>
      <c r="O65" s="109"/>
      <c r="P65" s="111"/>
      <c r="Q65" s="11"/>
      <c r="R65" s="58" t="s">
        <v>652</v>
      </c>
      <c r="S65" s="90"/>
    </row>
    <row r="66" spans="1:19" ht="70.5" customHeight="1" outlineLevel="1" x14ac:dyDescent="0.25">
      <c r="A66" s="40" t="s">
        <v>242</v>
      </c>
      <c r="B66" s="105" t="s">
        <v>280</v>
      </c>
      <c r="C66" s="105"/>
      <c r="D66" s="105"/>
      <c r="E66" s="105"/>
      <c r="F66" s="51" t="s">
        <v>387</v>
      </c>
      <c r="G66" s="48" t="s">
        <v>189</v>
      </c>
      <c r="H66" s="1">
        <v>4</v>
      </c>
      <c r="I66" s="73"/>
      <c r="J66" s="78">
        <v>10</v>
      </c>
      <c r="K66" s="75">
        <f t="shared" si="20"/>
        <v>0.1</v>
      </c>
      <c r="L66" s="76">
        <f t="shared" si="21"/>
        <v>7.5</v>
      </c>
      <c r="M66" s="77">
        <f t="shared" si="23"/>
        <v>7.1249999999999994E-3</v>
      </c>
      <c r="N66" s="75">
        <f t="shared" si="22"/>
        <v>0.4</v>
      </c>
      <c r="O66" s="122"/>
      <c r="P66" s="140"/>
      <c r="Q66" s="11"/>
      <c r="R66" s="58" t="s">
        <v>574</v>
      </c>
      <c r="S66" s="90"/>
    </row>
    <row r="67" spans="1:19" ht="15.95" customHeight="1" x14ac:dyDescent="0.25">
      <c r="A67" s="112">
        <v>6</v>
      </c>
      <c r="B67" s="132" t="s">
        <v>358</v>
      </c>
      <c r="C67" s="129"/>
      <c r="D67" s="129"/>
      <c r="E67" s="129"/>
      <c r="F67" s="130"/>
      <c r="G67" s="34" t="s">
        <v>309</v>
      </c>
      <c r="H67" s="44">
        <v>9.5000000000000001E-2</v>
      </c>
      <c r="I67" s="67"/>
      <c r="J67" s="68"/>
      <c r="K67" s="68"/>
      <c r="L67" s="68"/>
      <c r="M67" s="69"/>
      <c r="N67" s="68"/>
      <c r="O67" s="118" t="s">
        <v>259</v>
      </c>
      <c r="P67" s="120" t="s">
        <v>299</v>
      </c>
      <c r="Q67" s="35">
        <f>COUNTIF(Q69:Q77,"x")</f>
        <v>0</v>
      </c>
      <c r="R67" s="57"/>
    </row>
    <row r="68" spans="1:19" ht="24.75" customHeight="1" x14ac:dyDescent="0.25">
      <c r="A68" s="112"/>
      <c r="B68" s="116" t="s">
        <v>2</v>
      </c>
      <c r="C68" s="117"/>
      <c r="D68" s="117"/>
      <c r="E68" s="117"/>
      <c r="F68" s="37" t="s">
        <v>3</v>
      </c>
      <c r="G68" s="37" t="s">
        <v>4</v>
      </c>
      <c r="H68" s="38" t="s">
        <v>305</v>
      </c>
      <c r="I68" s="70"/>
      <c r="J68" s="71">
        <f>SUM(J69:J77)</f>
        <v>100</v>
      </c>
      <c r="K68" s="71">
        <f t="shared" ref="K68:N68" si="24">SUM(K69:K77)</f>
        <v>1</v>
      </c>
      <c r="L68" s="71">
        <f t="shared" si="24"/>
        <v>64</v>
      </c>
      <c r="M68" s="72">
        <f t="shared" si="24"/>
        <v>6.0799999999999993E-2</v>
      </c>
      <c r="N68" s="71">
        <f t="shared" si="24"/>
        <v>3.56</v>
      </c>
      <c r="O68" s="119"/>
      <c r="P68" s="121"/>
      <c r="Q68" s="39" t="s">
        <v>300</v>
      </c>
      <c r="R68" s="54" t="s">
        <v>5</v>
      </c>
    </row>
    <row r="69" spans="1:19" ht="57" customHeight="1" outlineLevel="1" x14ac:dyDescent="0.25">
      <c r="A69" s="52" t="s">
        <v>29</v>
      </c>
      <c r="B69" s="105" t="s">
        <v>558</v>
      </c>
      <c r="C69" s="105"/>
      <c r="D69" s="105"/>
      <c r="E69" s="105"/>
      <c r="F69" s="51" t="s">
        <v>495</v>
      </c>
      <c r="G69" s="48" t="s">
        <v>503</v>
      </c>
      <c r="H69" s="96">
        <v>1</v>
      </c>
      <c r="I69" s="73"/>
      <c r="J69" s="78">
        <v>11</v>
      </c>
      <c r="K69" s="75">
        <f t="shared" ref="K69:K77" si="25">J69/100</f>
        <v>0.11</v>
      </c>
      <c r="L69" s="76">
        <f t="shared" ref="L69:L77" si="26">IF(H69=1,0,IF(H69=2,J69*0.25,IF(H69=3,J69*0.5,IF(H69=4,J69*0.75,J69))))</f>
        <v>0</v>
      </c>
      <c r="M69" s="77">
        <f>(L69/100)*$H$67</f>
        <v>0</v>
      </c>
      <c r="N69" s="75">
        <f t="shared" ref="N69:N77" si="27">H69*K69</f>
        <v>0.11</v>
      </c>
      <c r="O69" s="108">
        <f>N68</f>
        <v>3.56</v>
      </c>
      <c r="P69" s="110">
        <f>M68</f>
        <v>6.0799999999999993E-2</v>
      </c>
      <c r="Q69" s="11"/>
      <c r="R69" s="91" t="s">
        <v>632</v>
      </c>
    </row>
    <row r="70" spans="1:19" ht="86.25" customHeight="1" outlineLevel="1" x14ac:dyDescent="0.25">
      <c r="A70" s="52" t="s">
        <v>30</v>
      </c>
      <c r="B70" s="105" t="s">
        <v>396</v>
      </c>
      <c r="C70" s="105"/>
      <c r="D70" s="105"/>
      <c r="E70" s="105"/>
      <c r="F70" s="47" t="s">
        <v>394</v>
      </c>
      <c r="G70" s="48" t="s">
        <v>502</v>
      </c>
      <c r="H70" s="96">
        <v>4</v>
      </c>
      <c r="I70" s="73"/>
      <c r="J70" s="78">
        <v>11</v>
      </c>
      <c r="K70" s="75">
        <f t="shared" si="25"/>
        <v>0.11</v>
      </c>
      <c r="L70" s="76">
        <f t="shared" si="26"/>
        <v>8.25</v>
      </c>
      <c r="M70" s="77">
        <f t="shared" ref="M70:M77" si="28">(L70/100)*$H$67</f>
        <v>7.8375000000000007E-3</v>
      </c>
      <c r="N70" s="75">
        <f t="shared" si="27"/>
        <v>0.44</v>
      </c>
      <c r="O70" s="109"/>
      <c r="P70" s="111"/>
      <c r="Q70" s="11"/>
      <c r="R70" s="91" t="s">
        <v>633</v>
      </c>
    </row>
    <row r="71" spans="1:19" ht="138" customHeight="1" outlineLevel="1" x14ac:dyDescent="0.25">
      <c r="A71" s="52" t="s">
        <v>31</v>
      </c>
      <c r="B71" s="105" t="s">
        <v>397</v>
      </c>
      <c r="C71" s="105"/>
      <c r="D71" s="105"/>
      <c r="E71" s="105"/>
      <c r="F71" s="47" t="s">
        <v>395</v>
      </c>
      <c r="G71" s="48" t="s">
        <v>501</v>
      </c>
      <c r="H71" s="96">
        <v>3</v>
      </c>
      <c r="I71" s="73"/>
      <c r="J71" s="78">
        <v>11</v>
      </c>
      <c r="K71" s="75">
        <f t="shared" si="25"/>
        <v>0.11</v>
      </c>
      <c r="L71" s="76">
        <f t="shared" si="26"/>
        <v>5.5</v>
      </c>
      <c r="M71" s="77">
        <f t="shared" si="28"/>
        <v>5.2250000000000005E-3</v>
      </c>
      <c r="N71" s="75">
        <f t="shared" si="27"/>
        <v>0.33</v>
      </c>
      <c r="O71" s="109"/>
      <c r="P71" s="111"/>
      <c r="Q71" s="11"/>
      <c r="R71" s="91" t="s">
        <v>634</v>
      </c>
    </row>
    <row r="72" spans="1:19" ht="79.5" customHeight="1" outlineLevel="1" x14ac:dyDescent="0.25">
      <c r="A72" s="52" t="s">
        <v>32</v>
      </c>
      <c r="B72" s="105" t="s">
        <v>327</v>
      </c>
      <c r="C72" s="105"/>
      <c r="D72" s="105"/>
      <c r="E72" s="105"/>
      <c r="F72" s="47" t="s">
        <v>499</v>
      </c>
      <c r="G72" s="48" t="s">
        <v>500</v>
      </c>
      <c r="H72" s="96">
        <v>4</v>
      </c>
      <c r="I72" s="73"/>
      <c r="J72" s="78">
        <v>9</v>
      </c>
      <c r="K72" s="75">
        <f t="shared" si="25"/>
        <v>0.09</v>
      </c>
      <c r="L72" s="76">
        <f t="shared" si="26"/>
        <v>6.75</v>
      </c>
      <c r="M72" s="77">
        <f t="shared" si="28"/>
        <v>6.4125000000000007E-3</v>
      </c>
      <c r="N72" s="75">
        <f t="shared" si="27"/>
        <v>0.36</v>
      </c>
      <c r="O72" s="109"/>
      <c r="P72" s="111"/>
      <c r="Q72" s="11"/>
      <c r="R72" s="91" t="s">
        <v>635</v>
      </c>
    </row>
    <row r="73" spans="1:19" ht="69" customHeight="1" outlineLevel="1" x14ac:dyDescent="0.25">
      <c r="A73" s="52" t="s">
        <v>323</v>
      </c>
      <c r="B73" s="126" t="s">
        <v>281</v>
      </c>
      <c r="C73" s="127"/>
      <c r="D73" s="127"/>
      <c r="E73" s="128"/>
      <c r="F73" s="47" t="s">
        <v>398</v>
      </c>
      <c r="G73" s="48" t="s">
        <v>505</v>
      </c>
      <c r="H73" s="96">
        <v>4</v>
      </c>
      <c r="I73" s="73"/>
      <c r="J73" s="78">
        <v>11</v>
      </c>
      <c r="K73" s="75">
        <f t="shared" si="25"/>
        <v>0.11</v>
      </c>
      <c r="L73" s="76">
        <f t="shared" si="26"/>
        <v>8.25</v>
      </c>
      <c r="M73" s="77">
        <f t="shared" si="28"/>
        <v>7.8375000000000007E-3</v>
      </c>
      <c r="N73" s="75">
        <f t="shared" si="27"/>
        <v>0.44</v>
      </c>
      <c r="O73" s="109"/>
      <c r="P73" s="111"/>
      <c r="Q73" s="11"/>
      <c r="R73" s="91" t="s">
        <v>636</v>
      </c>
    </row>
    <row r="74" spans="1:19" ht="52.5" customHeight="1" outlineLevel="1" x14ac:dyDescent="0.25">
      <c r="A74" s="52" t="s">
        <v>34</v>
      </c>
      <c r="B74" s="105" t="s">
        <v>319</v>
      </c>
      <c r="C74" s="105"/>
      <c r="D74" s="105"/>
      <c r="E74" s="105"/>
      <c r="F74" s="47" t="s">
        <v>507</v>
      </c>
      <c r="G74" s="48" t="s">
        <v>506</v>
      </c>
      <c r="H74" s="96">
        <v>4</v>
      </c>
      <c r="I74" s="73"/>
      <c r="J74" s="78">
        <v>11</v>
      </c>
      <c r="K74" s="75">
        <f t="shared" si="25"/>
        <v>0.11</v>
      </c>
      <c r="L74" s="76">
        <f t="shared" si="26"/>
        <v>8.25</v>
      </c>
      <c r="M74" s="77">
        <f t="shared" si="28"/>
        <v>7.8375000000000007E-3</v>
      </c>
      <c r="N74" s="75">
        <f t="shared" si="27"/>
        <v>0.44</v>
      </c>
      <c r="O74" s="109"/>
      <c r="P74" s="111"/>
      <c r="Q74" s="11"/>
      <c r="R74" s="91" t="s">
        <v>637</v>
      </c>
    </row>
    <row r="75" spans="1:19" ht="104.25" customHeight="1" outlineLevel="1" x14ac:dyDescent="0.25">
      <c r="A75" s="52" t="s">
        <v>35</v>
      </c>
      <c r="B75" s="105" t="s">
        <v>399</v>
      </c>
      <c r="C75" s="105"/>
      <c r="D75" s="105"/>
      <c r="E75" s="105"/>
      <c r="F75" s="47" t="s">
        <v>400</v>
      </c>
      <c r="G75" s="48" t="s">
        <v>508</v>
      </c>
      <c r="H75" s="96">
        <v>4</v>
      </c>
      <c r="I75" s="73"/>
      <c r="J75" s="78">
        <v>11</v>
      </c>
      <c r="K75" s="75">
        <f t="shared" si="25"/>
        <v>0.11</v>
      </c>
      <c r="L75" s="76">
        <f t="shared" si="26"/>
        <v>8.25</v>
      </c>
      <c r="M75" s="77">
        <f t="shared" si="28"/>
        <v>7.8375000000000007E-3</v>
      </c>
      <c r="N75" s="75">
        <f t="shared" si="27"/>
        <v>0.44</v>
      </c>
      <c r="O75" s="109"/>
      <c r="P75" s="111"/>
      <c r="Q75" s="11"/>
      <c r="R75" s="91" t="s">
        <v>638</v>
      </c>
    </row>
    <row r="76" spans="1:19" ht="96.75" customHeight="1" outlineLevel="1" x14ac:dyDescent="0.25">
      <c r="A76" s="52" t="s">
        <v>36</v>
      </c>
      <c r="B76" s="105" t="s">
        <v>401</v>
      </c>
      <c r="C76" s="105"/>
      <c r="D76" s="105"/>
      <c r="E76" s="105"/>
      <c r="F76" s="47" t="s">
        <v>402</v>
      </c>
      <c r="G76" s="48" t="s">
        <v>509</v>
      </c>
      <c r="H76" s="96">
        <v>4</v>
      </c>
      <c r="I76" s="73"/>
      <c r="J76" s="79">
        <v>14</v>
      </c>
      <c r="K76" s="75">
        <f t="shared" si="25"/>
        <v>0.14000000000000001</v>
      </c>
      <c r="L76" s="76">
        <f t="shared" si="26"/>
        <v>10.5</v>
      </c>
      <c r="M76" s="77">
        <f t="shared" si="28"/>
        <v>9.9749999999999995E-3</v>
      </c>
      <c r="N76" s="75">
        <f t="shared" si="27"/>
        <v>0.56000000000000005</v>
      </c>
      <c r="O76" s="109"/>
      <c r="P76" s="111"/>
      <c r="Q76" s="11"/>
      <c r="R76" s="91" t="s">
        <v>639</v>
      </c>
    </row>
    <row r="77" spans="1:19" ht="52.5" customHeight="1" outlineLevel="1" x14ac:dyDescent="0.25">
      <c r="A77" s="52" t="s">
        <v>324</v>
      </c>
      <c r="B77" s="105" t="s">
        <v>403</v>
      </c>
      <c r="C77" s="105"/>
      <c r="D77" s="105"/>
      <c r="E77" s="105"/>
      <c r="F77" s="47" t="s">
        <v>511</v>
      </c>
      <c r="G77" s="48" t="s">
        <v>510</v>
      </c>
      <c r="H77" s="96">
        <v>4</v>
      </c>
      <c r="I77" s="73"/>
      <c r="J77" s="78">
        <v>11</v>
      </c>
      <c r="K77" s="75">
        <f t="shared" si="25"/>
        <v>0.11</v>
      </c>
      <c r="L77" s="76">
        <f t="shared" si="26"/>
        <v>8.25</v>
      </c>
      <c r="M77" s="77">
        <f t="shared" si="28"/>
        <v>7.8375000000000007E-3</v>
      </c>
      <c r="N77" s="75">
        <f t="shared" si="27"/>
        <v>0.44</v>
      </c>
      <c r="O77" s="122"/>
      <c r="P77" s="140"/>
      <c r="Q77" s="11"/>
      <c r="R77" s="91" t="s">
        <v>640</v>
      </c>
    </row>
    <row r="78" spans="1:19" ht="15.95" customHeight="1" x14ac:dyDescent="0.25">
      <c r="A78" s="112">
        <v>7</v>
      </c>
      <c r="B78" s="129" t="s">
        <v>313</v>
      </c>
      <c r="C78" s="129"/>
      <c r="D78" s="129"/>
      <c r="E78" s="129"/>
      <c r="F78" s="130"/>
      <c r="G78" s="34" t="s">
        <v>309</v>
      </c>
      <c r="H78" s="44">
        <v>6.5000000000000002E-2</v>
      </c>
      <c r="I78" s="67"/>
      <c r="J78" s="68"/>
      <c r="K78" s="68"/>
      <c r="L78" s="68"/>
      <c r="M78" s="69"/>
      <c r="N78" s="68"/>
      <c r="O78" s="118" t="s">
        <v>259</v>
      </c>
      <c r="P78" s="120" t="s">
        <v>299</v>
      </c>
      <c r="Q78" s="35">
        <f>COUNTIF(Q80:Q87,"x")</f>
        <v>0</v>
      </c>
      <c r="R78" s="57"/>
    </row>
    <row r="79" spans="1:19" ht="26.25" customHeight="1" x14ac:dyDescent="0.25">
      <c r="A79" s="112"/>
      <c r="B79" s="116" t="s">
        <v>2</v>
      </c>
      <c r="C79" s="117"/>
      <c r="D79" s="117"/>
      <c r="E79" s="117"/>
      <c r="F79" s="37" t="s">
        <v>3</v>
      </c>
      <c r="G79" s="37" t="s">
        <v>4</v>
      </c>
      <c r="H79" s="38" t="s">
        <v>305</v>
      </c>
      <c r="I79" s="70"/>
      <c r="J79" s="71">
        <f>SUM(J80:J87)</f>
        <v>100</v>
      </c>
      <c r="K79" s="71">
        <f t="shared" ref="K79" si="29">SUM(K80:K87)</f>
        <v>1</v>
      </c>
      <c r="L79" s="71">
        <f t="shared" ref="L79:M79" si="30">SUM(L80:L87)</f>
        <v>44.285714285714278</v>
      </c>
      <c r="M79" s="72">
        <f t="shared" si="30"/>
        <v>2.8785714285714289E-2</v>
      </c>
      <c r="N79" s="71">
        <f t="shared" ref="N79" si="31">SUM(N80:N87)</f>
        <v>2.7714285714285709</v>
      </c>
      <c r="O79" s="119"/>
      <c r="P79" s="121"/>
      <c r="Q79" s="39" t="s">
        <v>300</v>
      </c>
      <c r="R79" s="54" t="s">
        <v>5</v>
      </c>
    </row>
    <row r="80" spans="1:19" ht="92.25" customHeight="1" outlineLevel="1" x14ac:dyDescent="0.25">
      <c r="A80" s="52" t="s">
        <v>37</v>
      </c>
      <c r="B80" s="107" t="s">
        <v>463</v>
      </c>
      <c r="C80" s="107"/>
      <c r="D80" s="107"/>
      <c r="E80" s="107"/>
      <c r="F80" s="60" t="s">
        <v>534</v>
      </c>
      <c r="G80" s="48" t="s">
        <v>535</v>
      </c>
      <c r="H80" s="1">
        <v>4</v>
      </c>
      <c r="I80" s="73"/>
      <c r="J80" s="74">
        <v>8.5714285714285712</v>
      </c>
      <c r="K80" s="75">
        <f t="shared" ref="K80:K87" si="32">J80/100</f>
        <v>8.5714285714285715E-2</v>
      </c>
      <c r="L80" s="76">
        <f t="shared" ref="L80:L87" si="33">IF(H80=1,0,IF(H80=2,J80*0.25,IF(H80=3,J80*0.5,IF(H80=4,J80*0.75,J80))))</f>
        <v>6.4285714285714288</v>
      </c>
      <c r="M80" s="77">
        <f>(L80/100)*$H$78</f>
        <v>4.1785714285714291E-3</v>
      </c>
      <c r="N80" s="75">
        <f t="shared" ref="N80:N87" si="34">H80*K80</f>
        <v>0.34285714285714286</v>
      </c>
      <c r="O80" s="108">
        <f>N79</f>
        <v>2.7714285714285709</v>
      </c>
      <c r="P80" s="110">
        <f>M79</f>
        <v>2.8785714285714289E-2</v>
      </c>
      <c r="Q80" s="11"/>
      <c r="R80" s="91" t="s">
        <v>584</v>
      </c>
    </row>
    <row r="81" spans="1:18" ht="102.75" customHeight="1" outlineLevel="1" x14ac:dyDescent="0.25">
      <c r="A81" s="52" t="s">
        <v>38</v>
      </c>
      <c r="B81" s="105" t="s">
        <v>464</v>
      </c>
      <c r="C81" s="105"/>
      <c r="D81" s="105"/>
      <c r="E81" s="105"/>
      <c r="F81" s="47" t="s">
        <v>471</v>
      </c>
      <c r="G81" s="48" t="s">
        <v>472</v>
      </c>
      <c r="H81" s="1">
        <v>2</v>
      </c>
      <c r="I81" s="73"/>
      <c r="J81" s="74">
        <v>8.5714285714285712</v>
      </c>
      <c r="K81" s="75">
        <f t="shared" si="32"/>
        <v>8.5714285714285715E-2</v>
      </c>
      <c r="L81" s="76">
        <f t="shared" si="33"/>
        <v>2.1428571428571428</v>
      </c>
      <c r="M81" s="77">
        <f t="shared" ref="M81:M87" si="35">(L81/100)*$H$78</f>
        <v>1.3928571428571429E-3</v>
      </c>
      <c r="N81" s="75">
        <f t="shared" si="34"/>
        <v>0.17142857142857143</v>
      </c>
      <c r="O81" s="109"/>
      <c r="P81" s="111"/>
      <c r="Q81" s="11"/>
      <c r="R81" s="91" t="s">
        <v>585</v>
      </c>
    </row>
    <row r="82" spans="1:18" ht="36" customHeight="1" outlineLevel="1" x14ac:dyDescent="0.25">
      <c r="A82" s="52" t="s">
        <v>39</v>
      </c>
      <c r="B82" s="105" t="s">
        <v>465</v>
      </c>
      <c r="C82" s="105"/>
      <c r="D82" s="105"/>
      <c r="E82" s="105"/>
      <c r="F82" s="47" t="s">
        <v>473</v>
      </c>
      <c r="G82" s="48" t="s">
        <v>474</v>
      </c>
      <c r="H82" s="1">
        <v>1</v>
      </c>
      <c r="I82" s="73"/>
      <c r="J82" s="74">
        <v>8.5714285714285712</v>
      </c>
      <c r="K82" s="75">
        <f t="shared" si="32"/>
        <v>8.5714285714285715E-2</v>
      </c>
      <c r="L82" s="76">
        <f t="shared" si="33"/>
        <v>0</v>
      </c>
      <c r="M82" s="77">
        <f t="shared" si="35"/>
        <v>0</v>
      </c>
      <c r="N82" s="75">
        <f t="shared" si="34"/>
        <v>8.5714285714285715E-2</v>
      </c>
      <c r="O82" s="109"/>
      <c r="P82" s="111"/>
      <c r="Q82" s="11"/>
      <c r="R82" s="91" t="s">
        <v>586</v>
      </c>
    </row>
    <row r="83" spans="1:18" ht="48" customHeight="1" outlineLevel="1" x14ac:dyDescent="0.25">
      <c r="A83" s="52" t="s">
        <v>40</v>
      </c>
      <c r="B83" s="105" t="s">
        <v>466</v>
      </c>
      <c r="C83" s="105"/>
      <c r="D83" s="105"/>
      <c r="E83" s="105"/>
      <c r="F83" s="47" t="s">
        <v>536</v>
      </c>
      <c r="G83" s="48" t="s">
        <v>126</v>
      </c>
      <c r="H83" s="1">
        <v>4</v>
      </c>
      <c r="I83" s="73"/>
      <c r="J83" s="74">
        <v>8.5714285714285712</v>
      </c>
      <c r="K83" s="75">
        <f t="shared" si="32"/>
        <v>8.5714285714285715E-2</v>
      </c>
      <c r="L83" s="76">
        <f t="shared" si="33"/>
        <v>6.4285714285714288</v>
      </c>
      <c r="M83" s="77">
        <f t="shared" si="35"/>
        <v>4.1785714285714291E-3</v>
      </c>
      <c r="N83" s="75">
        <f t="shared" si="34"/>
        <v>0.34285714285714286</v>
      </c>
      <c r="O83" s="109"/>
      <c r="P83" s="111"/>
      <c r="Q83" s="11"/>
      <c r="R83" s="91" t="s">
        <v>587</v>
      </c>
    </row>
    <row r="84" spans="1:18" ht="94.5" customHeight="1" outlineLevel="1" x14ac:dyDescent="0.25">
      <c r="A84" s="52" t="s">
        <v>41</v>
      </c>
      <c r="B84" s="105" t="s">
        <v>467</v>
      </c>
      <c r="C84" s="105"/>
      <c r="D84" s="105"/>
      <c r="E84" s="105"/>
      <c r="F84" s="47" t="s">
        <v>475</v>
      </c>
      <c r="G84" s="48" t="s">
        <v>476</v>
      </c>
      <c r="H84" s="1">
        <v>3</v>
      </c>
      <c r="I84" s="73"/>
      <c r="J84" s="74">
        <v>8.5714285714285712</v>
      </c>
      <c r="K84" s="75">
        <f t="shared" si="32"/>
        <v>8.5714285714285715E-2</v>
      </c>
      <c r="L84" s="76">
        <f t="shared" si="33"/>
        <v>4.2857142857142856</v>
      </c>
      <c r="M84" s="77">
        <f t="shared" si="35"/>
        <v>2.7857142857142859E-3</v>
      </c>
      <c r="N84" s="75">
        <f t="shared" si="34"/>
        <v>0.25714285714285712</v>
      </c>
      <c r="O84" s="109"/>
      <c r="P84" s="111"/>
      <c r="Q84" s="11"/>
      <c r="R84" s="91" t="s">
        <v>588</v>
      </c>
    </row>
    <row r="85" spans="1:18" ht="88.5" customHeight="1" outlineLevel="1" x14ac:dyDescent="0.25">
      <c r="A85" s="52" t="s">
        <v>42</v>
      </c>
      <c r="B85" s="105" t="s">
        <v>468</v>
      </c>
      <c r="C85" s="105"/>
      <c r="D85" s="105"/>
      <c r="E85" s="105"/>
      <c r="F85" s="47" t="s">
        <v>212</v>
      </c>
      <c r="G85" s="48" t="s">
        <v>384</v>
      </c>
      <c r="H85" s="1">
        <v>4</v>
      </c>
      <c r="I85" s="73"/>
      <c r="J85" s="74">
        <v>14.285714285714285</v>
      </c>
      <c r="K85" s="75">
        <f t="shared" si="32"/>
        <v>0.14285714285714285</v>
      </c>
      <c r="L85" s="76">
        <f t="shared" si="33"/>
        <v>10.714285714285714</v>
      </c>
      <c r="M85" s="77">
        <f t="shared" si="35"/>
        <v>6.9642857142857145E-3</v>
      </c>
      <c r="N85" s="75">
        <f t="shared" si="34"/>
        <v>0.5714285714285714</v>
      </c>
      <c r="O85" s="109"/>
      <c r="P85" s="111"/>
      <c r="Q85" s="11"/>
      <c r="R85" s="91" t="s">
        <v>589</v>
      </c>
    </row>
    <row r="86" spans="1:18" ht="73.5" customHeight="1" outlineLevel="1" x14ac:dyDescent="0.25">
      <c r="A86" s="52" t="s">
        <v>43</v>
      </c>
      <c r="B86" s="105" t="s">
        <v>469</v>
      </c>
      <c r="C86" s="105"/>
      <c r="D86" s="105"/>
      <c r="E86" s="105"/>
      <c r="F86" s="51" t="s">
        <v>532</v>
      </c>
      <c r="G86" s="48" t="s">
        <v>384</v>
      </c>
      <c r="H86" s="1">
        <v>2</v>
      </c>
      <c r="I86" s="73"/>
      <c r="J86" s="74">
        <v>28.571428571428569</v>
      </c>
      <c r="K86" s="75">
        <f t="shared" si="32"/>
        <v>0.2857142857142857</v>
      </c>
      <c r="L86" s="76">
        <f t="shared" si="33"/>
        <v>7.1428571428571423</v>
      </c>
      <c r="M86" s="77">
        <f t="shared" si="35"/>
        <v>4.642857142857143E-3</v>
      </c>
      <c r="N86" s="75">
        <f t="shared" si="34"/>
        <v>0.5714285714285714</v>
      </c>
      <c r="O86" s="109"/>
      <c r="P86" s="111"/>
      <c r="Q86" s="11"/>
      <c r="R86" s="91" t="s">
        <v>590</v>
      </c>
    </row>
    <row r="87" spans="1:18" ht="69" customHeight="1" outlineLevel="1" x14ac:dyDescent="0.25">
      <c r="A87" s="52" t="s">
        <v>44</v>
      </c>
      <c r="B87" s="105" t="s">
        <v>470</v>
      </c>
      <c r="C87" s="105"/>
      <c r="D87" s="105"/>
      <c r="E87" s="105"/>
      <c r="F87" s="47" t="s">
        <v>537</v>
      </c>
      <c r="G87" s="48" t="s">
        <v>477</v>
      </c>
      <c r="H87" s="1">
        <v>3</v>
      </c>
      <c r="I87" s="73"/>
      <c r="J87" s="74">
        <v>14.285714285714285</v>
      </c>
      <c r="K87" s="75">
        <f t="shared" si="32"/>
        <v>0.14285714285714285</v>
      </c>
      <c r="L87" s="76">
        <f t="shared" si="33"/>
        <v>7.1428571428571423</v>
      </c>
      <c r="M87" s="77">
        <f t="shared" si="35"/>
        <v>4.642857142857143E-3</v>
      </c>
      <c r="N87" s="75">
        <f t="shared" si="34"/>
        <v>0.42857142857142855</v>
      </c>
      <c r="O87" s="122"/>
      <c r="P87" s="140"/>
      <c r="Q87" s="11"/>
      <c r="R87" s="91" t="s">
        <v>591</v>
      </c>
    </row>
    <row r="88" spans="1:18" ht="15.95" customHeight="1" x14ac:dyDescent="0.25">
      <c r="A88" s="112">
        <v>8</v>
      </c>
      <c r="B88" s="132" t="s">
        <v>314</v>
      </c>
      <c r="C88" s="129"/>
      <c r="D88" s="129"/>
      <c r="E88" s="129"/>
      <c r="F88" s="130"/>
      <c r="G88" s="34" t="s">
        <v>309</v>
      </c>
      <c r="H88" s="44">
        <v>6.5000000000000002E-2</v>
      </c>
      <c r="I88" s="67"/>
      <c r="J88" s="68"/>
      <c r="K88" s="68"/>
      <c r="L88" s="68"/>
      <c r="M88" s="69"/>
      <c r="N88" s="68"/>
      <c r="O88" s="118" t="s">
        <v>259</v>
      </c>
      <c r="P88" s="120" t="s">
        <v>299</v>
      </c>
      <c r="Q88" s="35">
        <f>COUNTIF(Q90:Q99,"x")</f>
        <v>0</v>
      </c>
      <c r="R88" s="57"/>
    </row>
    <row r="89" spans="1:18" ht="28.5" customHeight="1" x14ac:dyDescent="0.25">
      <c r="A89" s="112"/>
      <c r="B89" s="116" t="s">
        <v>2</v>
      </c>
      <c r="C89" s="117"/>
      <c r="D89" s="117"/>
      <c r="E89" s="117"/>
      <c r="F89" s="37" t="s">
        <v>3</v>
      </c>
      <c r="G89" s="37" t="s">
        <v>4</v>
      </c>
      <c r="H89" s="38" t="s">
        <v>305</v>
      </c>
      <c r="I89" s="70"/>
      <c r="J89" s="71">
        <f>SUM(J90:J99)</f>
        <v>100</v>
      </c>
      <c r="K89" s="71">
        <f t="shared" ref="K89:N89" si="36">SUM(K90:K99)</f>
        <v>1.0000000000000002</v>
      </c>
      <c r="L89" s="71">
        <f t="shared" si="36"/>
        <v>69.575000000000003</v>
      </c>
      <c r="M89" s="72">
        <f t="shared" si="36"/>
        <v>4.5223750000000021E-2</v>
      </c>
      <c r="N89" s="71">
        <f t="shared" si="36"/>
        <v>3.7830000000000008</v>
      </c>
      <c r="O89" s="119"/>
      <c r="P89" s="121"/>
      <c r="Q89" s="39" t="s">
        <v>300</v>
      </c>
      <c r="R89" s="54" t="s">
        <v>5</v>
      </c>
    </row>
    <row r="90" spans="1:18" ht="89.25" customHeight="1" outlineLevel="1" x14ac:dyDescent="0.25">
      <c r="A90" s="53" t="s">
        <v>45</v>
      </c>
      <c r="B90" s="131" t="s">
        <v>557</v>
      </c>
      <c r="C90" s="131"/>
      <c r="D90" s="131"/>
      <c r="E90" s="131"/>
      <c r="F90" s="60" t="s">
        <v>495</v>
      </c>
      <c r="G90" s="50" t="s">
        <v>504</v>
      </c>
      <c r="H90" s="96">
        <v>4</v>
      </c>
      <c r="I90" s="73"/>
      <c r="J90" s="74">
        <v>13.4</v>
      </c>
      <c r="K90" s="75">
        <f t="shared" ref="K90:K99" si="37">J90/100</f>
        <v>0.13400000000000001</v>
      </c>
      <c r="L90" s="76">
        <f t="shared" ref="L90:L99" si="38">IF(H90=1,0,IF(H90=2,J90*0.25,IF(H90=3,J90*0.5,IF(H90=4,J90*0.75,J90))))</f>
        <v>10.050000000000001</v>
      </c>
      <c r="M90" s="77">
        <f>(L90/100)*$H$88</f>
        <v>6.532500000000001E-3</v>
      </c>
      <c r="N90" s="75">
        <f t="shared" ref="N90:N99" si="39">H90*K90</f>
        <v>0.53600000000000003</v>
      </c>
      <c r="O90" s="108">
        <f>N89</f>
        <v>3.7830000000000008</v>
      </c>
      <c r="P90" s="110">
        <f>M89</f>
        <v>4.5223750000000021E-2</v>
      </c>
      <c r="Q90" s="11"/>
      <c r="R90" s="94" t="s">
        <v>641</v>
      </c>
    </row>
    <row r="91" spans="1:18" ht="96.75" customHeight="1" outlineLevel="1" x14ac:dyDescent="0.25">
      <c r="A91" s="53" t="s">
        <v>46</v>
      </c>
      <c r="B91" s="131" t="s">
        <v>282</v>
      </c>
      <c r="C91" s="131"/>
      <c r="D91" s="131"/>
      <c r="E91" s="131"/>
      <c r="F91" s="60" t="s">
        <v>461</v>
      </c>
      <c r="G91" s="50" t="s">
        <v>200</v>
      </c>
      <c r="H91" s="96">
        <v>3</v>
      </c>
      <c r="I91" s="73"/>
      <c r="J91" s="74">
        <v>13.4</v>
      </c>
      <c r="K91" s="75">
        <f t="shared" si="37"/>
        <v>0.13400000000000001</v>
      </c>
      <c r="L91" s="76">
        <f t="shared" si="38"/>
        <v>6.7</v>
      </c>
      <c r="M91" s="77">
        <f t="shared" ref="M91:M99" si="40">(L91/100)*$H$88</f>
        <v>4.3550000000000004E-3</v>
      </c>
      <c r="N91" s="75">
        <f t="shared" si="39"/>
        <v>0.40200000000000002</v>
      </c>
      <c r="O91" s="109"/>
      <c r="P91" s="111"/>
      <c r="Q91" s="11"/>
      <c r="R91" s="93" t="s">
        <v>642</v>
      </c>
    </row>
    <row r="92" spans="1:18" ht="110.25" customHeight="1" outlineLevel="1" x14ac:dyDescent="0.25">
      <c r="A92" s="53" t="s">
        <v>47</v>
      </c>
      <c r="B92" s="131" t="s">
        <v>283</v>
      </c>
      <c r="C92" s="131"/>
      <c r="D92" s="131"/>
      <c r="E92" s="131"/>
      <c r="F92" s="60" t="s">
        <v>321</v>
      </c>
      <c r="G92" s="50" t="s">
        <v>191</v>
      </c>
      <c r="H92" s="96">
        <v>3</v>
      </c>
      <c r="I92" s="73"/>
      <c r="J92" s="74">
        <v>13.3</v>
      </c>
      <c r="K92" s="75">
        <f t="shared" si="37"/>
        <v>0.13300000000000001</v>
      </c>
      <c r="L92" s="76">
        <f t="shared" si="38"/>
        <v>6.65</v>
      </c>
      <c r="M92" s="77">
        <f t="shared" si="40"/>
        <v>4.3225E-3</v>
      </c>
      <c r="N92" s="75">
        <f t="shared" si="39"/>
        <v>0.39900000000000002</v>
      </c>
      <c r="O92" s="109"/>
      <c r="P92" s="111"/>
      <c r="Q92" s="11"/>
      <c r="R92" s="95" t="s">
        <v>643</v>
      </c>
    </row>
    <row r="93" spans="1:18" ht="78" customHeight="1" outlineLevel="1" x14ac:dyDescent="0.25">
      <c r="A93" s="53" t="s">
        <v>48</v>
      </c>
      <c r="B93" s="131" t="s">
        <v>284</v>
      </c>
      <c r="C93" s="131"/>
      <c r="D93" s="131"/>
      <c r="E93" s="131"/>
      <c r="F93" s="60" t="s">
        <v>135</v>
      </c>
      <c r="G93" s="50" t="s">
        <v>136</v>
      </c>
      <c r="H93" s="96">
        <v>4</v>
      </c>
      <c r="I93" s="73"/>
      <c r="J93" s="74">
        <v>13.3</v>
      </c>
      <c r="K93" s="75">
        <f t="shared" si="37"/>
        <v>0.13300000000000001</v>
      </c>
      <c r="L93" s="76">
        <f t="shared" si="38"/>
        <v>9.9750000000000014</v>
      </c>
      <c r="M93" s="77">
        <f t="shared" si="40"/>
        <v>6.4837500000000017E-3</v>
      </c>
      <c r="N93" s="75">
        <f t="shared" si="39"/>
        <v>0.53200000000000003</v>
      </c>
      <c r="O93" s="109"/>
      <c r="P93" s="111"/>
      <c r="Q93" s="11"/>
      <c r="R93" s="59" t="s">
        <v>644</v>
      </c>
    </row>
    <row r="94" spans="1:18" ht="72" customHeight="1" outlineLevel="1" x14ac:dyDescent="0.25">
      <c r="A94" s="53" t="s">
        <v>49</v>
      </c>
      <c r="B94" s="131" t="s">
        <v>286</v>
      </c>
      <c r="C94" s="131"/>
      <c r="D94" s="131"/>
      <c r="E94" s="131"/>
      <c r="F94" s="60" t="s">
        <v>201</v>
      </c>
      <c r="G94" s="50" t="s">
        <v>202</v>
      </c>
      <c r="H94" s="96">
        <v>4</v>
      </c>
      <c r="I94" s="73"/>
      <c r="J94" s="74">
        <v>13.3</v>
      </c>
      <c r="K94" s="75">
        <f t="shared" si="37"/>
        <v>0.13300000000000001</v>
      </c>
      <c r="L94" s="76">
        <f t="shared" si="38"/>
        <v>9.9750000000000014</v>
      </c>
      <c r="M94" s="77">
        <f t="shared" si="40"/>
        <v>6.4837500000000017E-3</v>
      </c>
      <c r="N94" s="75">
        <f t="shared" si="39"/>
        <v>0.53200000000000003</v>
      </c>
      <c r="O94" s="109"/>
      <c r="P94" s="111"/>
      <c r="Q94" s="11"/>
      <c r="R94" s="94" t="s">
        <v>645</v>
      </c>
    </row>
    <row r="95" spans="1:18" ht="50.25" customHeight="1" outlineLevel="1" x14ac:dyDescent="0.25">
      <c r="A95" s="53" t="s">
        <v>50</v>
      </c>
      <c r="B95" s="131" t="s">
        <v>285</v>
      </c>
      <c r="C95" s="131"/>
      <c r="D95" s="131"/>
      <c r="E95" s="131"/>
      <c r="F95" s="60" t="s">
        <v>462</v>
      </c>
      <c r="G95" s="50" t="s">
        <v>127</v>
      </c>
      <c r="H95" s="96">
        <v>4</v>
      </c>
      <c r="I95" s="73"/>
      <c r="J95" s="74">
        <v>13.3</v>
      </c>
      <c r="K95" s="75">
        <f t="shared" si="37"/>
        <v>0.13300000000000001</v>
      </c>
      <c r="L95" s="76">
        <f t="shared" si="38"/>
        <v>9.9750000000000014</v>
      </c>
      <c r="M95" s="77">
        <f t="shared" si="40"/>
        <v>6.4837500000000017E-3</v>
      </c>
      <c r="N95" s="75">
        <f t="shared" si="39"/>
        <v>0.53200000000000003</v>
      </c>
      <c r="O95" s="109"/>
      <c r="P95" s="111"/>
      <c r="Q95" s="11"/>
      <c r="R95" s="94" t="s">
        <v>653</v>
      </c>
    </row>
    <row r="96" spans="1:18" ht="117" customHeight="1" outlineLevel="1" x14ac:dyDescent="0.25">
      <c r="A96" s="53" t="s">
        <v>51</v>
      </c>
      <c r="B96" s="131" t="s">
        <v>322</v>
      </c>
      <c r="C96" s="131"/>
      <c r="D96" s="131"/>
      <c r="E96" s="131"/>
      <c r="F96" s="60" t="s">
        <v>520</v>
      </c>
      <c r="G96" s="50" t="s">
        <v>137</v>
      </c>
      <c r="H96" s="96">
        <v>4</v>
      </c>
      <c r="I96" s="73"/>
      <c r="J96" s="74">
        <v>5</v>
      </c>
      <c r="K96" s="75">
        <f t="shared" si="37"/>
        <v>0.05</v>
      </c>
      <c r="L96" s="76">
        <f t="shared" si="38"/>
        <v>3.75</v>
      </c>
      <c r="M96" s="77">
        <f t="shared" si="40"/>
        <v>2.4375E-3</v>
      </c>
      <c r="N96" s="75">
        <f t="shared" si="39"/>
        <v>0.2</v>
      </c>
      <c r="O96" s="109"/>
      <c r="P96" s="111"/>
      <c r="Q96" s="11"/>
      <c r="R96" s="94" t="s">
        <v>646</v>
      </c>
    </row>
    <row r="97" spans="1:18" ht="55.5" customHeight="1" outlineLevel="1" x14ac:dyDescent="0.25">
      <c r="A97" s="53" t="s">
        <v>52</v>
      </c>
      <c r="B97" s="131" t="s">
        <v>341</v>
      </c>
      <c r="C97" s="131"/>
      <c r="D97" s="131"/>
      <c r="E97" s="131"/>
      <c r="F97" s="60" t="s">
        <v>361</v>
      </c>
      <c r="G97" s="50" t="s">
        <v>203</v>
      </c>
      <c r="H97" s="96">
        <v>5</v>
      </c>
      <c r="I97" s="73"/>
      <c r="J97" s="74">
        <v>5</v>
      </c>
      <c r="K97" s="75">
        <f t="shared" si="37"/>
        <v>0.05</v>
      </c>
      <c r="L97" s="76">
        <f t="shared" si="38"/>
        <v>5</v>
      </c>
      <c r="M97" s="77">
        <f t="shared" si="40"/>
        <v>3.2500000000000003E-3</v>
      </c>
      <c r="N97" s="75">
        <f t="shared" si="39"/>
        <v>0.25</v>
      </c>
      <c r="O97" s="109"/>
      <c r="P97" s="111"/>
      <c r="Q97" s="11"/>
      <c r="R97" s="59" t="s">
        <v>647</v>
      </c>
    </row>
    <row r="98" spans="1:18" ht="73.5" customHeight="1" outlineLevel="1" x14ac:dyDescent="0.25">
      <c r="A98" s="53" t="s">
        <v>243</v>
      </c>
      <c r="B98" s="131" t="s">
        <v>328</v>
      </c>
      <c r="C98" s="131"/>
      <c r="D98" s="131"/>
      <c r="E98" s="131"/>
      <c r="F98" s="60" t="s">
        <v>521</v>
      </c>
      <c r="G98" s="50" t="s">
        <v>138</v>
      </c>
      <c r="H98" s="96">
        <v>4</v>
      </c>
      <c r="I98" s="73"/>
      <c r="J98" s="74">
        <v>5</v>
      </c>
      <c r="K98" s="75">
        <f t="shared" si="37"/>
        <v>0.05</v>
      </c>
      <c r="L98" s="76">
        <f t="shared" si="38"/>
        <v>3.75</v>
      </c>
      <c r="M98" s="77">
        <f t="shared" si="40"/>
        <v>2.4375E-3</v>
      </c>
      <c r="N98" s="75">
        <f t="shared" si="39"/>
        <v>0.2</v>
      </c>
      <c r="O98" s="109"/>
      <c r="P98" s="111"/>
      <c r="Q98" s="11"/>
      <c r="R98" s="95" t="s">
        <v>648</v>
      </c>
    </row>
    <row r="99" spans="1:18" ht="69.75" customHeight="1" outlineLevel="1" x14ac:dyDescent="0.25">
      <c r="A99" s="53" t="s">
        <v>244</v>
      </c>
      <c r="B99" s="131" t="s">
        <v>359</v>
      </c>
      <c r="C99" s="131"/>
      <c r="D99" s="131"/>
      <c r="E99" s="131"/>
      <c r="F99" s="60" t="s">
        <v>522</v>
      </c>
      <c r="G99" s="50" t="s">
        <v>213</v>
      </c>
      <c r="H99" s="96">
        <v>4</v>
      </c>
      <c r="I99" s="73"/>
      <c r="J99" s="74">
        <v>5</v>
      </c>
      <c r="K99" s="75">
        <f t="shared" si="37"/>
        <v>0.05</v>
      </c>
      <c r="L99" s="76">
        <f t="shared" si="38"/>
        <v>3.75</v>
      </c>
      <c r="M99" s="77">
        <f t="shared" si="40"/>
        <v>2.4375E-3</v>
      </c>
      <c r="N99" s="75">
        <f t="shared" si="39"/>
        <v>0.2</v>
      </c>
      <c r="O99" s="122"/>
      <c r="P99" s="140"/>
      <c r="Q99" s="11"/>
      <c r="R99" s="95" t="s">
        <v>649</v>
      </c>
    </row>
    <row r="100" spans="1:18" ht="16.5" customHeight="1" x14ac:dyDescent="0.25">
      <c r="A100" s="146">
        <v>9</v>
      </c>
      <c r="B100" s="129" t="s">
        <v>484</v>
      </c>
      <c r="C100" s="129"/>
      <c r="D100" s="129"/>
      <c r="E100" s="129"/>
      <c r="F100" s="130"/>
      <c r="G100" s="34" t="s">
        <v>309</v>
      </c>
      <c r="H100" s="45">
        <v>7.0000000000000007E-2</v>
      </c>
      <c r="I100" s="67"/>
      <c r="J100" s="68"/>
      <c r="K100" s="68"/>
      <c r="L100" s="68"/>
      <c r="M100" s="69"/>
      <c r="N100" s="68"/>
      <c r="O100" s="118" t="s">
        <v>259</v>
      </c>
      <c r="P100" s="120" t="s">
        <v>299</v>
      </c>
      <c r="Q100" s="35">
        <f>COUNTIF(Q102:Q108,"x")</f>
        <v>0</v>
      </c>
      <c r="R100" s="57"/>
    </row>
    <row r="101" spans="1:18" ht="27.75" customHeight="1" x14ac:dyDescent="0.25">
      <c r="A101" s="112"/>
      <c r="B101" s="117" t="s">
        <v>2</v>
      </c>
      <c r="C101" s="117"/>
      <c r="D101" s="117"/>
      <c r="E101" s="117"/>
      <c r="F101" s="37" t="s">
        <v>3</v>
      </c>
      <c r="G101" s="37" t="s">
        <v>4</v>
      </c>
      <c r="H101" s="38" t="s">
        <v>305</v>
      </c>
      <c r="I101" s="70"/>
      <c r="J101" s="71">
        <f>SUM(J102:J108)</f>
        <v>100</v>
      </c>
      <c r="K101" s="71">
        <f t="shared" ref="K101:N101" si="41">SUM(K102:K108)</f>
        <v>1</v>
      </c>
      <c r="L101" s="71">
        <f t="shared" si="41"/>
        <v>72.5</v>
      </c>
      <c r="M101" s="72">
        <f t="shared" si="41"/>
        <v>5.0750000000000003E-2</v>
      </c>
      <c r="N101" s="71">
        <f t="shared" si="41"/>
        <v>3.9</v>
      </c>
      <c r="O101" s="119"/>
      <c r="P101" s="121"/>
      <c r="Q101" s="39" t="s">
        <v>300</v>
      </c>
      <c r="R101" s="54" t="s">
        <v>5</v>
      </c>
    </row>
    <row r="102" spans="1:18" ht="42.75" customHeight="1" outlineLevel="1" x14ac:dyDescent="0.25">
      <c r="A102" s="52" t="s">
        <v>53</v>
      </c>
      <c r="B102" s="105" t="s">
        <v>287</v>
      </c>
      <c r="C102" s="105"/>
      <c r="D102" s="105"/>
      <c r="E102" s="105"/>
      <c r="F102" s="47" t="s">
        <v>146</v>
      </c>
      <c r="G102" s="48" t="s">
        <v>150</v>
      </c>
      <c r="H102" s="104">
        <v>4</v>
      </c>
      <c r="I102" s="73"/>
      <c r="J102" s="74">
        <v>12.5</v>
      </c>
      <c r="K102" s="75">
        <f t="shared" ref="K102:K108" si="42">J102/100</f>
        <v>0.125</v>
      </c>
      <c r="L102" s="76">
        <f t="shared" ref="L102:L108" si="43">IF(H102=1,0,IF(H102=2,J102*0.25,IF(H102=3,J102*0.5,IF(H102=4,J102*0.75,J102))))</f>
        <v>9.375</v>
      </c>
      <c r="M102" s="77">
        <f>(L102/100)*$H$100</f>
        <v>6.5625000000000006E-3</v>
      </c>
      <c r="N102" s="75">
        <f t="shared" ref="N102:N108" si="44">H102*K102</f>
        <v>0.5</v>
      </c>
      <c r="O102" s="108">
        <f>N101</f>
        <v>3.9</v>
      </c>
      <c r="P102" s="110">
        <f>M101</f>
        <v>5.0750000000000003E-2</v>
      </c>
      <c r="Q102" s="11"/>
      <c r="R102" s="101" t="s">
        <v>678</v>
      </c>
    </row>
    <row r="103" spans="1:18" ht="79.5" customHeight="1" outlineLevel="1" x14ac:dyDescent="0.25">
      <c r="A103" s="52" t="s">
        <v>54</v>
      </c>
      <c r="B103" s="105" t="s">
        <v>479</v>
      </c>
      <c r="C103" s="105"/>
      <c r="D103" s="105"/>
      <c r="E103" s="105"/>
      <c r="F103" s="47" t="s">
        <v>478</v>
      </c>
      <c r="G103" s="48" t="s">
        <v>674</v>
      </c>
      <c r="H103" s="104">
        <v>3</v>
      </c>
      <c r="I103" s="73"/>
      <c r="J103" s="74">
        <v>10</v>
      </c>
      <c r="K103" s="75">
        <f>J103/100</f>
        <v>0.1</v>
      </c>
      <c r="L103" s="76">
        <f t="shared" si="43"/>
        <v>5</v>
      </c>
      <c r="M103" s="77">
        <f>(L103/100)*$H$100</f>
        <v>3.5000000000000005E-3</v>
      </c>
      <c r="N103" s="75">
        <f t="shared" si="44"/>
        <v>0.30000000000000004</v>
      </c>
      <c r="O103" s="109"/>
      <c r="P103" s="111"/>
      <c r="Q103" s="11"/>
      <c r="R103" s="102" t="s">
        <v>679</v>
      </c>
    </row>
    <row r="104" spans="1:18" ht="61.5" customHeight="1" outlineLevel="1" x14ac:dyDescent="0.25">
      <c r="A104" s="52" t="s">
        <v>55</v>
      </c>
      <c r="B104" s="105" t="s">
        <v>481</v>
      </c>
      <c r="C104" s="105"/>
      <c r="D104" s="105"/>
      <c r="E104" s="105"/>
      <c r="F104" s="47" t="s">
        <v>147</v>
      </c>
      <c r="G104" s="48" t="s">
        <v>480</v>
      </c>
      <c r="H104" s="104">
        <v>4</v>
      </c>
      <c r="I104" s="73"/>
      <c r="J104" s="74">
        <v>26.2</v>
      </c>
      <c r="K104" s="75">
        <f t="shared" si="42"/>
        <v>0.26200000000000001</v>
      </c>
      <c r="L104" s="76">
        <f t="shared" si="43"/>
        <v>19.649999999999999</v>
      </c>
      <c r="M104" s="77">
        <f t="shared" ref="M104:M108" si="45">(L104/100)*$H$100</f>
        <v>1.3755E-2</v>
      </c>
      <c r="N104" s="75">
        <f t="shared" si="44"/>
        <v>1.048</v>
      </c>
      <c r="O104" s="109"/>
      <c r="P104" s="111"/>
      <c r="Q104" s="11"/>
      <c r="R104" s="101" t="s">
        <v>680</v>
      </c>
    </row>
    <row r="105" spans="1:18" ht="51.75" customHeight="1" outlineLevel="1" x14ac:dyDescent="0.25">
      <c r="A105" s="52" t="s">
        <v>56</v>
      </c>
      <c r="B105" s="105" t="s">
        <v>288</v>
      </c>
      <c r="C105" s="105"/>
      <c r="D105" s="105"/>
      <c r="E105" s="105"/>
      <c r="F105" s="47" t="s">
        <v>148</v>
      </c>
      <c r="G105" s="48" t="s">
        <v>151</v>
      </c>
      <c r="H105" s="104">
        <v>4</v>
      </c>
      <c r="I105" s="73"/>
      <c r="J105" s="74">
        <v>6.25</v>
      </c>
      <c r="K105" s="75">
        <f t="shared" si="42"/>
        <v>6.25E-2</v>
      </c>
      <c r="L105" s="76">
        <f t="shared" si="43"/>
        <v>4.6875</v>
      </c>
      <c r="M105" s="77">
        <f t="shared" si="45"/>
        <v>3.2812500000000003E-3</v>
      </c>
      <c r="N105" s="75">
        <f t="shared" si="44"/>
        <v>0.25</v>
      </c>
      <c r="O105" s="109"/>
      <c r="P105" s="111"/>
      <c r="Q105" s="11"/>
      <c r="R105" s="101" t="s">
        <v>681</v>
      </c>
    </row>
    <row r="106" spans="1:18" ht="69.75" customHeight="1" outlineLevel="1" x14ac:dyDescent="0.25">
      <c r="A106" s="52" t="s">
        <v>57</v>
      </c>
      <c r="B106" s="105" t="s">
        <v>289</v>
      </c>
      <c r="C106" s="105"/>
      <c r="D106" s="105"/>
      <c r="E106" s="105"/>
      <c r="F106" s="47" t="s">
        <v>149</v>
      </c>
      <c r="G106" s="48" t="s">
        <v>152</v>
      </c>
      <c r="H106" s="104">
        <v>4</v>
      </c>
      <c r="I106" s="73"/>
      <c r="J106" s="74">
        <v>26.3</v>
      </c>
      <c r="K106" s="75">
        <f t="shared" si="42"/>
        <v>0.26300000000000001</v>
      </c>
      <c r="L106" s="76">
        <f t="shared" si="43"/>
        <v>19.725000000000001</v>
      </c>
      <c r="M106" s="77">
        <f t="shared" si="45"/>
        <v>1.3807500000000002E-2</v>
      </c>
      <c r="N106" s="75">
        <f t="shared" si="44"/>
        <v>1.052</v>
      </c>
      <c r="O106" s="109"/>
      <c r="P106" s="111"/>
      <c r="Q106" s="11"/>
      <c r="R106" s="101" t="s">
        <v>682</v>
      </c>
    </row>
    <row r="107" spans="1:18" ht="36" customHeight="1" outlineLevel="1" x14ac:dyDescent="0.25">
      <c r="A107" s="52" t="s">
        <v>58</v>
      </c>
      <c r="B107" s="105" t="s">
        <v>290</v>
      </c>
      <c r="C107" s="105"/>
      <c r="D107" s="105"/>
      <c r="E107" s="105"/>
      <c r="F107" s="47" t="s">
        <v>146</v>
      </c>
      <c r="G107" s="48" t="s">
        <v>153</v>
      </c>
      <c r="H107" s="104">
        <v>4</v>
      </c>
      <c r="I107" s="73"/>
      <c r="J107" s="74">
        <v>6.25</v>
      </c>
      <c r="K107" s="75">
        <f t="shared" si="42"/>
        <v>6.25E-2</v>
      </c>
      <c r="L107" s="76">
        <f t="shared" si="43"/>
        <v>4.6875</v>
      </c>
      <c r="M107" s="77">
        <f t="shared" si="45"/>
        <v>3.2812500000000003E-3</v>
      </c>
      <c r="N107" s="75">
        <f t="shared" si="44"/>
        <v>0.25</v>
      </c>
      <c r="O107" s="109"/>
      <c r="P107" s="111"/>
      <c r="Q107" s="11"/>
      <c r="R107" s="101" t="s">
        <v>683</v>
      </c>
    </row>
    <row r="108" spans="1:18" ht="56.25" customHeight="1" outlineLevel="1" x14ac:dyDescent="0.25">
      <c r="A108" s="52" t="s">
        <v>482</v>
      </c>
      <c r="B108" s="105" t="s">
        <v>291</v>
      </c>
      <c r="C108" s="105"/>
      <c r="D108" s="105"/>
      <c r="E108" s="105"/>
      <c r="F108" s="47" t="s">
        <v>154</v>
      </c>
      <c r="G108" s="48" t="s">
        <v>204</v>
      </c>
      <c r="H108" s="104">
        <v>4</v>
      </c>
      <c r="I108" s="73"/>
      <c r="J108" s="74">
        <v>12.5</v>
      </c>
      <c r="K108" s="75">
        <f t="shared" si="42"/>
        <v>0.125</v>
      </c>
      <c r="L108" s="76">
        <f t="shared" si="43"/>
        <v>9.375</v>
      </c>
      <c r="M108" s="77">
        <f t="shared" si="45"/>
        <v>6.5625000000000006E-3</v>
      </c>
      <c r="N108" s="75">
        <f t="shared" si="44"/>
        <v>0.5</v>
      </c>
      <c r="O108" s="122"/>
      <c r="P108" s="140"/>
      <c r="Q108" s="11"/>
      <c r="R108" s="103" t="s">
        <v>684</v>
      </c>
    </row>
    <row r="109" spans="1:18" ht="27" customHeight="1" x14ac:dyDescent="0.25">
      <c r="A109" s="112">
        <v>10</v>
      </c>
      <c r="B109" s="114" t="s">
        <v>357</v>
      </c>
      <c r="C109" s="114"/>
      <c r="D109" s="114"/>
      <c r="E109" s="114"/>
      <c r="F109" s="115"/>
      <c r="G109" s="34" t="s">
        <v>309</v>
      </c>
      <c r="H109" s="44">
        <v>6.5000000000000002E-2</v>
      </c>
      <c r="I109" s="67"/>
      <c r="J109" s="68"/>
      <c r="K109" s="68"/>
      <c r="L109" s="68"/>
      <c r="M109" s="69"/>
      <c r="N109" s="68"/>
      <c r="O109" s="118" t="s">
        <v>259</v>
      </c>
      <c r="P109" s="120" t="s">
        <v>299</v>
      </c>
      <c r="Q109" s="35">
        <f>COUNTIF(Q111:Q118,"x")</f>
        <v>0</v>
      </c>
      <c r="R109" s="57"/>
    </row>
    <row r="110" spans="1:18" ht="27.75" customHeight="1" x14ac:dyDescent="0.25">
      <c r="A110" s="112"/>
      <c r="B110" s="116" t="s">
        <v>2</v>
      </c>
      <c r="C110" s="117"/>
      <c r="D110" s="117"/>
      <c r="E110" s="117"/>
      <c r="F110" s="37" t="s">
        <v>3</v>
      </c>
      <c r="G110" s="37" t="s">
        <v>4</v>
      </c>
      <c r="H110" s="38" t="s">
        <v>305</v>
      </c>
      <c r="I110" s="70"/>
      <c r="J110" s="71">
        <f>SUM(J111:J118)</f>
        <v>100</v>
      </c>
      <c r="K110" s="71">
        <f t="shared" ref="K110:N110" si="46">SUM(K111:K118)</f>
        <v>1</v>
      </c>
      <c r="L110" s="71">
        <f t="shared" si="46"/>
        <v>53.125</v>
      </c>
      <c r="M110" s="72">
        <f t="shared" si="46"/>
        <v>3.4531249999999999E-2</v>
      </c>
      <c r="N110" s="71">
        <f t="shared" si="46"/>
        <v>3.125</v>
      </c>
      <c r="O110" s="119"/>
      <c r="P110" s="121"/>
      <c r="Q110" s="39" t="s">
        <v>300</v>
      </c>
      <c r="R110" s="54" t="s">
        <v>5</v>
      </c>
    </row>
    <row r="111" spans="1:18" ht="164.25" customHeight="1" outlineLevel="1" x14ac:dyDescent="0.25">
      <c r="A111" s="52" t="s">
        <v>117</v>
      </c>
      <c r="B111" s="107" t="s">
        <v>416</v>
      </c>
      <c r="C111" s="107"/>
      <c r="D111" s="107"/>
      <c r="E111" s="107"/>
      <c r="F111" s="51" t="s">
        <v>389</v>
      </c>
      <c r="G111" s="48" t="s">
        <v>404</v>
      </c>
      <c r="H111" s="1">
        <v>3</v>
      </c>
      <c r="I111" s="73"/>
      <c r="J111" s="74">
        <v>12.5</v>
      </c>
      <c r="K111" s="75">
        <f t="shared" ref="K111:K118" si="47">J111/100</f>
        <v>0.125</v>
      </c>
      <c r="L111" s="76">
        <f t="shared" ref="L111:L118" si="48">IF(H111=1,0,IF(H111=2,J111*0.25,IF(H111=3,J111*0.5,IF(H111=4,J111*0.75,J111))))</f>
        <v>6.25</v>
      </c>
      <c r="M111" s="77">
        <f>(L111/100)*$H$109</f>
        <v>4.0625000000000001E-3</v>
      </c>
      <c r="N111" s="75">
        <f t="shared" ref="N111:N118" si="49">H111*K111</f>
        <v>0.375</v>
      </c>
      <c r="O111" s="108">
        <f>N110</f>
        <v>3.125</v>
      </c>
      <c r="P111" s="110">
        <f>M110</f>
        <v>3.4531249999999999E-2</v>
      </c>
      <c r="Q111" s="11"/>
      <c r="R111" s="91" t="s">
        <v>592</v>
      </c>
    </row>
    <row r="112" spans="1:18" ht="91.5" customHeight="1" outlineLevel="1" x14ac:dyDescent="0.25">
      <c r="A112" s="52" t="s">
        <v>118</v>
      </c>
      <c r="B112" s="107" t="s">
        <v>413</v>
      </c>
      <c r="C112" s="107"/>
      <c r="D112" s="107"/>
      <c r="E112" s="107"/>
      <c r="F112" s="51" t="s">
        <v>205</v>
      </c>
      <c r="G112" s="48" t="s">
        <v>362</v>
      </c>
      <c r="H112" s="1">
        <v>3</v>
      </c>
      <c r="I112" s="73"/>
      <c r="J112" s="74">
        <v>12.5</v>
      </c>
      <c r="K112" s="75">
        <f t="shared" ref="K112:K114" si="50">J112/100</f>
        <v>0.125</v>
      </c>
      <c r="L112" s="76">
        <f t="shared" ref="L112:L114" si="51">IF(H112=1,0,IF(H112=2,J112*0.25,IF(H112=3,J112*0.5,IF(H112=4,J112*0.75,J112))))</f>
        <v>6.25</v>
      </c>
      <c r="M112" s="77">
        <f t="shared" ref="M112:M114" si="52">(L112/100)*$H$109</f>
        <v>4.0625000000000001E-3</v>
      </c>
      <c r="N112" s="75">
        <f t="shared" ref="N112:N114" si="53">H112*K112</f>
        <v>0.375</v>
      </c>
      <c r="O112" s="109"/>
      <c r="P112" s="111"/>
      <c r="Q112" s="11"/>
      <c r="R112" s="91" t="s">
        <v>593</v>
      </c>
    </row>
    <row r="113" spans="1:18" ht="68.25" customHeight="1" outlineLevel="1" x14ac:dyDescent="0.25">
      <c r="A113" s="52" t="s">
        <v>119</v>
      </c>
      <c r="B113" s="107" t="s">
        <v>363</v>
      </c>
      <c r="C113" s="107"/>
      <c r="D113" s="107"/>
      <c r="E113" s="107"/>
      <c r="F113" s="47" t="s">
        <v>206</v>
      </c>
      <c r="G113" s="48" t="s">
        <v>364</v>
      </c>
      <c r="H113" s="1">
        <v>2</v>
      </c>
      <c r="I113" s="73"/>
      <c r="J113" s="74">
        <v>12.5</v>
      </c>
      <c r="K113" s="75">
        <f t="shared" si="50"/>
        <v>0.125</v>
      </c>
      <c r="L113" s="76">
        <f t="shared" si="51"/>
        <v>3.125</v>
      </c>
      <c r="M113" s="77">
        <f t="shared" si="52"/>
        <v>2.0312500000000001E-3</v>
      </c>
      <c r="N113" s="75">
        <f t="shared" si="53"/>
        <v>0.25</v>
      </c>
      <c r="O113" s="109"/>
      <c r="P113" s="111"/>
      <c r="Q113" s="11"/>
      <c r="R113" s="91" t="s">
        <v>594</v>
      </c>
    </row>
    <row r="114" spans="1:18" ht="99" customHeight="1" outlineLevel="1" x14ac:dyDescent="0.25">
      <c r="A114" s="52" t="s">
        <v>120</v>
      </c>
      <c r="B114" s="107" t="s">
        <v>369</v>
      </c>
      <c r="C114" s="107"/>
      <c r="D114" s="107"/>
      <c r="E114" s="107"/>
      <c r="F114" s="47" t="s">
        <v>205</v>
      </c>
      <c r="G114" s="48" t="s">
        <v>405</v>
      </c>
      <c r="H114" s="1">
        <v>4</v>
      </c>
      <c r="I114" s="73"/>
      <c r="J114" s="74">
        <v>12.5</v>
      </c>
      <c r="K114" s="75">
        <f t="shared" si="50"/>
        <v>0.125</v>
      </c>
      <c r="L114" s="76">
        <f t="shared" si="51"/>
        <v>9.375</v>
      </c>
      <c r="M114" s="77">
        <f t="shared" si="52"/>
        <v>6.0937500000000002E-3</v>
      </c>
      <c r="N114" s="75">
        <f t="shared" si="53"/>
        <v>0.5</v>
      </c>
      <c r="O114" s="109"/>
      <c r="P114" s="111"/>
      <c r="Q114" s="11"/>
      <c r="R114" s="91" t="s">
        <v>595</v>
      </c>
    </row>
    <row r="115" spans="1:18" ht="105" customHeight="1" outlineLevel="1" x14ac:dyDescent="0.25">
      <c r="A115" s="52" t="s">
        <v>121</v>
      </c>
      <c r="B115" s="107" t="s">
        <v>410</v>
      </c>
      <c r="C115" s="107"/>
      <c r="D115" s="107"/>
      <c r="E115" s="107"/>
      <c r="F115" s="47" t="s">
        <v>406</v>
      </c>
      <c r="G115" s="48" t="s">
        <v>390</v>
      </c>
      <c r="H115" s="1">
        <v>2</v>
      </c>
      <c r="I115" s="73"/>
      <c r="J115" s="74">
        <v>12.5</v>
      </c>
      <c r="K115" s="75">
        <f t="shared" si="47"/>
        <v>0.125</v>
      </c>
      <c r="L115" s="76">
        <f t="shared" si="48"/>
        <v>3.125</v>
      </c>
      <c r="M115" s="77">
        <f t="shared" ref="M115:M118" si="54">(L115/100)*$H$109</f>
        <v>2.0312500000000001E-3</v>
      </c>
      <c r="N115" s="75">
        <f t="shared" si="49"/>
        <v>0.25</v>
      </c>
      <c r="O115" s="109"/>
      <c r="P115" s="111"/>
      <c r="Q115" s="11"/>
      <c r="R115" s="91" t="s">
        <v>596</v>
      </c>
    </row>
    <row r="116" spans="1:18" ht="74.25" customHeight="1" outlineLevel="1" x14ac:dyDescent="0.25">
      <c r="A116" s="52" t="s">
        <v>122</v>
      </c>
      <c r="B116" s="107" t="s">
        <v>414</v>
      </c>
      <c r="C116" s="107"/>
      <c r="D116" s="107"/>
      <c r="E116" s="107"/>
      <c r="F116" s="47" t="s">
        <v>407</v>
      </c>
      <c r="G116" s="48" t="s">
        <v>408</v>
      </c>
      <c r="H116" s="1">
        <v>4</v>
      </c>
      <c r="I116" s="73"/>
      <c r="J116" s="74">
        <v>12.5</v>
      </c>
      <c r="K116" s="75">
        <f t="shared" si="47"/>
        <v>0.125</v>
      </c>
      <c r="L116" s="76">
        <f t="shared" si="48"/>
        <v>9.375</v>
      </c>
      <c r="M116" s="77">
        <f t="shared" si="54"/>
        <v>6.0937500000000002E-3</v>
      </c>
      <c r="N116" s="75">
        <f t="shared" si="49"/>
        <v>0.5</v>
      </c>
      <c r="O116" s="109"/>
      <c r="P116" s="111"/>
      <c r="Q116" s="11"/>
      <c r="R116" s="91" t="s">
        <v>597</v>
      </c>
    </row>
    <row r="117" spans="1:18" ht="34.5" customHeight="1" outlineLevel="1" x14ac:dyDescent="0.25">
      <c r="A117" s="52" t="s">
        <v>123</v>
      </c>
      <c r="B117" s="107" t="s">
        <v>292</v>
      </c>
      <c r="C117" s="107"/>
      <c r="D117" s="107"/>
      <c r="E117" s="107"/>
      <c r="F117" s="47" t="s">
        <v>409</v>
      </c>
      <c r="G117" s="48" t="s">
        <v>411</v>
      </c>
      <c r="H117" s="1">
        <v>4</v>
      </c>
      <c r="I117" s="73"/>
      <c r="J117" s="74">
        <v>12.5</v>
      </c>
      <c r="K117" s="75">
        <f t="shared" si="47"/>
        <v>0.125</v>
      </c>
      <c r="L117" s="76">
        <f t="shared" si="48"/>
        <v>9.375</v>
      </c>
      <c r="M117" s="77">
        <f t="shared" si="54"/>
        <v>6.0937500000000002E-3</v>
      </c>
      <c r="N117" s="75">
        <f t="shared" si="49"/>
        <v>0.5</v>
      </c>
      <c r="O117" s="109"/>
      <c r="P117" s="111"/>
      <c r="Q117" s="11"/>
      <c r="R117" s="91" t="s">
        <v>598</v>
      </c>
    </row>
    <row r="118" spans="1:18" ht="104.25" customHeight="1" outlineLevel="1" x14ac:dyDescent="0.25">
      <c r="A118" s="52" t="s">
        <v>346</v>
      </c>
      <c r="B118" s="107" t="s">
        <v>412</v>
      </c>
      <c r="C118" s="107"/>
      <c r="D118" s="107"/>
      <c r="E118" s="107"/>
      <c r="F118" s="47" t="s">
        <v>523</v>
      </c>
      <c r="G118" s="48" t="s">
        <v>415</v>
      </c>
      <c r="H118" s="1">
        <v>3</v>
      </c>
      <c r="I118" s="73"/>
      <c r="J118" s="74">
        <v>12.5</v>
      </c>
      <c r="K118" s="75">
        <f t="shared" si="47"/>
        <v>0.125</v>
      </c>
      <c r="L118" s="76">
        <f t="shared" si="48"/>
        <v>6.25</v>
      </c>
      <c r="M118" s="77">
        <f t="shared" si="54"/>
        <v>4.0625000000000001E-3</v>
      </c>
      <c r="N118" s="75">
        <f t="shared" si="49"/>
        <v>0.375</v>
      </c>
      <c r="O118" s="122"/>
      <c r="P118" s="140"/>
      <c r="Q118" s="11"/>
      <c r="R118" s="91" t="s">
        <v>599</v>
      </c>
    </row>
    <row r="119" spans="1:18" ht="21" customHeight="1" x14ac:dyDescent="0.25">
      <c r="A119" s="112">
        <v>11</v>
      </c>
      <c r="B119" s="113" t="s">
        <v>356</v>
      </c>
      <c r="C119" s="114"/>
      <c r="D119" s="114"/>
      <c r="E119" s="114"/>
      <c r="F119" s="115"/>
      <c r="G119" s="34" t="s">
        <v>309</v>
      </c>
      <c r="H119" s="44">
        <v>6.5000000000000002E-2</v>
      </c>
      <c r="I119" s="67"/>
      <c r="J119" s="68"/>
      <c r="K119" s="68"/>
      <c r="L119" s="68"/>
      <c r="M119" s="69"/>
      <c r="N119" s="68"/>
      <c r="O119" s="118" t="s">
        <v>259</v>
      </c>
      <c r="P119" s="120" t="s">
        <v>299</v>
      </c>
      <c r="Q119" s="35">
        <f>COUNTIF(Q121:Q138,"x")</f>
        <v>0</v>
      </c>
      <c r="R119" s="57"/>
    </row>
    <row r="120" spans="1:18" ht="23.25" customHeight="1" x14ac:dyDescent="0.25">
      <c r="A120" s="112"/>
      <c r="B120" s="116" t="s">
        <v>2</v>
      </c>
      <c r="C120" s="117"/>
      <c r="D120" s="117"/>
      <c r="E120" s="117"/>
      <c r="F120" s="37" t="s">
        <v>3</v>
      </c>
      <c r="G120" s="37" t="s">
        <v>4</v>
      </c>
      <c r="H120" s="38" t="s">
        <v>305</v>
      </c>
      <c r="I120" s="70"/>
      <c r="J120" s="71">
        <f>SUM(J121:J126)</f>
        <v>100</v>
      </c>
      <c r="K120" s="71">
        <f>SUM(K121:K126)</f>
        <v>1</v>
      </c>
      <c r="L120" s="71">
        <f>SUM(L121:L126)</f>
        <v>68.75</v>
      </c>
      <c r="M120" s="72">
        <f>SUM(M121:M126)</f>
        <v>4.4687499999999998E-2</v>
      </c>
      <c r="N120" s="71">
        <f>SUM(N121:N126)</f>
        <v>3.75</v>
      </c>
      <c r="O120" s="119"/>
      <c r="P120" s="121"/>
      <c r="Q120" s="39" t="s">
        <v>300</v>
      </c>
      <c r="R120" s="54" t="s">
        <v>5</v>
      </c>
    </row>
    <row r="121" spans="1:18" ht="86.25" customHeight="1" outlineLevel="1" x14ac:dyDescent="0.25">
      <c r="A121" s="52" t="s">
        <v>245</v>
      </c>
      <c r="B121" s="105" t="s">
        <v>370</v>
      </c>
      <c r="C121" s="105"/>
      <c r="D121" s="105"/>
      <c r="E121" s="105"/>
      <c r="F121" s="47" t="s">
        <v>524</v>
      </c>
      <c r="G121" s="48" t="s">
        <v>349</v>
      </c>
      <c r="H121" s="1">
        <v>4</v>
      </c>
      <c r="I121" s="73"/>
      <c r="J121" s="74">
        <v>15</v>
      </c>
      <c r="K121" s="75">
        <f t="shared" ref="K121:K126" si="55">J121/100</f>
        <v>0.15</v>
      </c>
      <c r="L121" s="76">
        <f t="shared" ref="L121:L126" si="56">IF(H121=1,0,IF(H121=2,J121*0.25,IF(H121=3,J121*0.5,IF(H121=4,J121*0.75,J121))))</f>
        <v>11.25</v>
      </c>
      <c r="M121" s="77">
        <f>(L121/100)*$H$119</f>
        <v>7.3125000000000004E-3</v>
      </c>
      <c r="N121" s="75">
        <f t="shared" ref="N121:N126" si="57">H121*K121</f>
        <v>0.6</v>
      </c>
      <c r="O121" s="108">
        <f>N120</f>
        <v>3.75</v>
      </c>
      <c r="P121" s="110">
        <f>M120</f>
        <v>4.4687499999999998E-2</v>
      </c>
      <c r="Q121" s="11"/>
      <c r="R121" s="91" t="s">
        <v>600</v>
      </c>
    </row>
    <row r="122" spans="1:18" ht="89.25" customHeight="1" outlineLevel="1" x14ac:dyDescent="0.25">
      <c r="A122" s="52" t="s">
        <v>246</v>
      </c>
      <c r="B122" s="123" t="s">
        <v>365</v>
      </c>
      <c r="C122" s="124"/>
      <c r="D122" s="124"/>
      <c r="E122" s="125"/>
      <c r="F122" s="47" t="s">
        <v>525</v>
      </c>
      <c r="G122" s="48" t="s">
        <v>366</v>
      </c>
      <c r="H122" s="1">
        <v>4</v>
      </c>
      <c r="I122" s="73"/>
      <c r="J122" s="74">
        <v>15</v>
      </c>
      <c r="K122" s="75">
        <f t="shared" si="55"/>
        <v>0.15</v>
      </c>
      <c r="L122" s="76">
        <f t="shared" si="56"/>
        <v>11.25</v>
      </c>
      <c r="M122" s="77">
        <f>(L122/100)*$H$119</f>
        <v>7.3125000000000004E-3</v>
      </c>
      <c r="N122" s="75">
        <f t="shared" ref="N122" si="58">H122*K122</f>
        <v>0.6</v>
      </c>
      <c r="O122" s="109"/>
      <c r="P122" s="111"/>
      <c r="Q122" s="11"/>
      <c r="R122" s="91" t="s">
        <v>601</v>
      </c>
    </row>
    <row r="123" spans="1:18" ht="124.5" customHeight="1" outlineLevel="1" x14ac:dyDescent="0.25">
      <c r="A123" s="52" t="s">
        <v>247</v>
      </c>
      <c r="B123" s="105" t="s">
        <v>339</v>
      </c>
      <c r="C123" s="105"/>
      <c r="D123" s="105"/>
      <c r="E123" s="105"/>
      <c r="F123" s="47" t="s">
        <v>561</v>
      </c>
      <c r="G123" s="48" t="s">
        <v>348</v>
      </c>
      <c r="H123" s="1">
        <v>3</v>
      </c>
      <c r="I123" s="73"/>
      <c r="J123" s="74">
        <v>25</v>
      </c>
      <c r="K123" s="75">
        <f t="shared" si="55"/>
        <v>0.25</v>
      </c>
      <c r="L123" s="76">
        <f t="shared" si="56"/>
        <v>12.5</v>
      </c>
      <c r="M123" s="77">
        <f t="shared" ref="M123:M126" si="59">(L123/100)*$H$119</f>
        <v>8.1250000000000003E-3</v>
      </c>
      <c r="N123" s="75">
        <f t="shared" si="57"/>
        <v>0.75</v>
      </c>
      <c r="O123" s="109"/>
      <c r="P123" s="111"/>
      <c r="Q123" s="11"/>
      <c r="R123" s="91" t="s">
        <v>602</v>
      </c>
    </row>
    <row r="124" spans="1:18" ht="114.75" customHeight="1" outlineLevel="1" x14ac:dyDescent="0.25">
      <c r="A124" s="52" t="s">
        <v>248</v>
      </c>
      <c r="B124" s="105" t="s">
        <v>316</v>
      </c>
      <c r="C124" s="105"/>
      <c r="D124" s="105"/>
      <c r="E124" s="105"/>
      <c r="F124" s="47" t="s">
        <v>128</v>
      </c>
      <c r="G124" s="48" t="s">
        <v>207</v>
      </c>
      <c r="H124" s="1">
        <v>4</v>
      </c>
      <c r="I124" s="73"/>
      <c r="J124" s="74">
        <v>15</v>
      </c>
      <c r="K124" s="75">
        <f t="shared" si="55"/>
        <v>0.15</v>
      </c>
      <c r="L124" s="76">
        <f t="shared" si="56"/>
        <v>11.25</v>
      </c>
      <c r="M124" s="77">
        <f t="shared" si="59"/>
        <v>7.3125000000000004E-3</v>
      </c>
      <c r="N124" s="75">
        <f t="shared" si="57"/>
        <v>0.6</v>
      </c>
      <c r="O124" s="109"/>
      <c r="P124" s="111"/>
      <c r="Q124" s="11"/>
      <c r="R124" s="91" t="s">
        <v>603</v>
      </c>
    </row>
    <row r="125" spans="1:18" ht="43.5" customHeight="1" outlineLevel="1" x14ac:dyDescent="0.25">
      <c r="A125" s="52" t="s">
        <v>249</v>
      </c>
      <c r="B125" s="105" t="s">
        <v>317</v>
      </c>
      <c r="C125" s="105"/>
      <c r="D125" s="105"/>
      <c r="E125" s="105"/>
      <c r="F125" s="47" t="s">
        <v>562</v>
      </c>
      <c r="G125" s="48" t="s">
        <v>129</v>
      </c>
      <c r="H125" s="1">
        <v>4</v>
      </c>
      <c r="I125" s="73"/>
      <c r="J125" s="74">
        <v>15</v>
      </c>
      <c r="K125" s="75">
        <f t="shared" si="55"/>
        <v>0.15</v>
      </c>
      <c r="L125" s="76">
        <f t="shared" si="56"/>
        <v>11.25</v>
      </c>
      <c r="M125" s="77">
        <f t="shared" si="59"/>
        <v>7.3125000000000004E-3</v>
      </c>
      <c r="N125" s="75">
        <f t="shared" si="57"/>
        <v>0.6</v>
      </c>
      <c r="O125" s="109"/>
      <c r="P125" s="111"/>
      <c r="Q125" s="11"/>
      <c r="R125" s="91" t="s">
        <v>604</v>
      </c>
    </row>
    <row r="126" spans="1:18" ht="63" customHeight="1" outlineLevel="1" x14ac:dyDescent="0.25">
      <c r="A126" s="52" t="s">
        <v>250</v>
      </c>
      <c r="B126" s="105" t="s">
        <v>350</v>
      </c>
      <c r="C126" s="105"/>
      <c r="D126" s="105"/>
      <c r="E126" s="105"/>
      <c r="F126" s="47" t="s">
        <v>216</v>
      </c>
      <c r="G126" s="48" t="s">
        <v>130</v>
      </c>
      <c r="H126" s="1">
        <v>4</v>
      </c>
      <c r="I126" s="73"/>
      <c r="J126" s="74">
        <v>15</v>
      </c>
      <c r="K126" s="75">
        <f t="shared" si="55"/>
        <v>0.15</v>
      </c>
      <c r="L126" s="76">
        <f t="shared" si="56"/>
        <v>11.25</v>
      </c>
      <c r="M126" s="77">
        <f t="shared" si="59"/>
        <v>7.3125000000000004E-3</v>
      </c>
      <c r="N126" s="75">
        <f t="shared" si="57"/>
        <v>0.6</v>
      </c>
      <c r="O126" s="122"/>
      <c r="P126" s="111"/>
      <c r="Q126" s="11"/>
      <c r="R126" s="91" t="s">
        <v>605</v>
      </c>
    </row>
    <row r="127" spans="1:18" ht="17.25" customHeight="1" outlineLevel="1" x14ac:dyDescent="0.25">
      <c r="A127" s="112">
        <v>12</v>
      </c>
      <c r="B127" s="113" t="s">
        <v>485</v>
      </c>
      <c r="C127" s="114"/>
      <c r="D127" s="114"/>
      <c r="E127" s="114"/>
      <c r="F127" s="115"/>
      <c r="G127" s="34" t="s">
        <v>309</v>
      </c>
      <c r="H127" s="44">
        <v>6.5000000000000002E-2</v>
      </c>
      <c r="I127" s="67"/>
      <c r="J127" s="68"/>
      <c r="K127" s="68"/>
      <c r="L127" s="68"/>
      <c r="M127" s="69"/>
      <c r="N127" s="68"/>
      <c r="O127" s="118" t="s">
        <v>259</v>
      </c>
      <c r="P127" s="120" t="s">
        <v>299</v>
      </c>
      <c r="Q127" s="35">
        <f>COUNTIF(Q133:Q145,"x")</f>
        <v>0</v>
      </c>
      <c r="R127" s="57"/>
    </row>
    <row r="128" spans="1:18" ht="26.25" customHeight="1" outlineLevel="1" x14ac:dyDescent="0.25">
      <c r="A128" s="112"/>
      <c r="B128" s="116" t="s">
        <v>2</v>
      </c>
      <c r="C128" s="117"/>
      <c r="D128" s="117"/>
      <c r="E128" s="117"/>
      <c r="F128" s="42" t="s">
        <v>3</v>
      </c>
      <c r="G128" s="42" t="s">
        <v>4</v>
      </c>
      <c r="H128" s="38" t="s">
        <v>305</v>
      </c>
      <c r="I128" s="70"/>
      <c r="J128" s="71">
        <f>SUM(J129:J138)</f>
        <v>100</v>
      </c>
      <c r="K128" s="71">
        <f>SUM(K129:K138)</f>
        <v>0.99999999999999989</v>
      </c>
      <c r="L128" s="71">
        <f>SUM(L129:L138)</f>
        <v>67.5</v>
      </c>
      <c r="M128" s="72">
        <f>SUM(M129:M138)</f>
        <v>4.3875000000000004E-2</v>
      </c>
      <c r="N128" s="71">
        <f>SUM(N129:N138)</f>
        <v>3.2</v>
      </c>
      <c r="O128" s="119"/>
      <c r="P128" s="121"/>
      <c r="Q128" s="43" t="s">
        <v>300</v>
      </c>
      <c r="R128" s="54" t="s">
        <v>5</v>
      </c>
    </row>
    <row r="129" spans="1:18" ht="409.5" customHeight="1" outlineLevel="1" x14ac:dyDescent="0.25">
      <c r="A129" s="52" t="s">
        <v>251</v>
      </c>
      <c r="B129" s="136" t="s">
        <v>445</v>
      </c>
      <c r="C129" s="137"/>
      <c r="D129" s="137"/>
      <c r="E129" s="138"/>
      <c r="F129" s="49" t="s">
        <v>487</v>
      </c>
      <c r="G129" s="50" t="s">
        <v>447</v>
      </c>
      <c r="H129" s="92">
        <v>4</v>
      </c>
      <c r="I129" s="70"/>
      <c r="J129" s="74">
        <v>10</v>
      </c>
      <c r="K129" s="75">
        <f>J129/100</f>
        <v>0.1</v>
      </c>
      <c r="L129" s="76">
        <f t="shared" ref="L129" si="60">IF(H129=1,0,IF(H129=2,J129*0.25,IF(H129=3,J129*0.5,IF(H129=4,J129*0.75,J129))))</f>
        <v>7.5</v>
      </c>
      <c r="M129" s="77">
        <f>(L129/100)*$H$127</f>
        <v>4.875E-3</v>
      </c>
      <c r="N129" s="75">
        <f>H129*K129</f>
        <v>0.4</v>
      </c>
      <c r="O129" s="108">
        <f>N128</f>
        <v>3.2</v>
      </c>
      <c r="P129" s="110">
        <f>M128</f>
        <v>4.3875000000000004E-2</v>
      </c>
      <c r="Q129" s="46"/>
      <c r="R129" s="97" t="s">
        <v>612</v>
      </c>
    </row>
    <row r="130" spans="1:18" ht="72" customHeight="1" outlineLevel="1" x14ac:dyDescent="0.25">
      <c r="A130" s="52" t="s">
        <v>252</v>
      </c>
      <c r="B130" s="147" t="s">
        <v>448</v>
      </c>
      <c r="C130" s="148"/>
      <c r="D130" s="148"/>
      <c r="E130" s="149"/>
      <c r="F130" s="49" t="s">
        <v>446</v>
      </c>
      <c r="G130" s="50" t="s">
        <v>447</v>
      </c>
      <c r="H130" s="92">
        <v>3</v>
      </c>
      <c r="I130" s="70"/>
      <c r="J130" s="74">
        <v>10</v>
      </c>
      <c r="K130" s="75">
        <f t="shared" ref="K130:K138" si="61">J130/100</f>
        <v>0.1</v>
      </c>
      <c r="L130" s="76">
        <f t="shared" ref="L130:L138" si="62">IF(H130=1,0,IF(H130=2,J130*0.25,IF(H130=3,J130*0.5,IF(H130=4,J130*0.75,J130))))</f>
        <v>5</v>
      </c>
      <c r="M130" s="77">
        <f t="shared" ref="M130:M138" si="63">(L130/100)*$H$127</f>
        <v>3.2500000000000003E-3</v>
      </c>
      <c r="N130" s="75">
        <f>H130*K130</f>
        <v>0.30000000000000004</v>
      </c>
      <c r="O130" s="109"/>
      <c r="P130" s="111"/>
      <c r="Q130" s="46"/>
      <c r="R130" s="97" t="s">
        <v>613</v>
      </c>
    </row>
    <row r="131" spans="1:18" ht="225" outlineLevel="1" x14ac:dyDescent="0.25">
      <c r="A131" s="52" t="s">
        <v>253</v>
      </c>
      <c r="B131" s="133" t="s">
        <v>449</v>
      </c>
      <c r="C131" s="134"/>
      <c r="D131" s="134"/>
      <c r="E131" s="135"/>
      <c r="F131" s="49" t="s">
        <v>446</v>
      </c>
      <c r="G131" s="50" t="s">
        <v>351</v>
      </c>
      <c r="H131" s="92">
        <v>3</v>
      </c>
      <c r="I131" s="70"/>
      <c r="J131" s="74">
        <v>10</v>
      </c>
      <c r="K131" s="75">
        <f t="shared" si="61"/>
        <v>0.1</v>
      </c>
      <c r="L131" s="76">
        <f t="shared" si="62"/>
        <v>5</v>
      </c>
      <c r="M131" s="77">
        <f t="shared" si="63"/>
        <v>3.2500000000000003E-3</v>
      </c>
      <c r="N131" s="75">
        <f>H131*K131</f>
        <v>0.30000000000000004</v>
      </c>
      <c r="O131" s="109"/>
      <c r="P131" s="111"/>
      <c r="Q131" s="46"/>
      <c r="R131" s="97" t="s">
        <v>675</v>
      </c>
    </row>
    <row r="132" spans="1:18" ht="280.5" customHeight="1" outlineLevel="1" x14ac:dyDescent="0.25">
      <c r="A132" s="52" t="s">
        <v>254</v>
      </c>
      <c r="B132" s="136" t="s">
        <v>450</v>
      </c>
      <c r="C132" s="137"/>
      <c r="D132" s="137"/>
      <c r="E132" s="138"/>
      <c r="F132" s="49" t="s">
        <v>486</v>
      </c>
      <c r="G132" s="50" t="s">
        <v>451</v>
      </c>
      <c r="H132" s="92">
        <v>4</v>
      </c>
      <c r="I132" s="70"/>
      <c r="J132" s="74">
        <v>10</v>
      </c>
      <c r="K132" s="75">
        <f t="shared" si="61"/>
        <v>0.1</v>
      </c>
      <c r="L132" s="76">
        <f t="shared" si="62"/>
        <v>7.5</v>
      </c>
      <c r="M132" s="77">
        <f t="shared" si="63"/>
        <v>4.875E-3</v>
      </c>
      <c r="N132" s="75">
        <f>H132*K132</f>
        <v>0.4</v>
      </c>
      <c r="O132" s="109"/>
      <c r="P132" s="111"/>
      <c r="Q132" s="46"/>
      <c r="R132" s="97" t="s">
        <v>676</v>
      </c>
    </row>
    <row r="133" spans="1:18" ht="76.5" customHeight="1" outlineLevel="1" x14ac:dyDescent="0.25">
      <c r="A133" s="52" t="s">
        <v>255</v>
      </c>
      <c r="B133" s="133" t="s">
        <v>452</v>
      </c>
      <c r="C133" s="134"/>
      <c r="D133" s="134"/>
      <c r="E133" s="135"/>
      <c r="F133" s="49" t="s">
        <v>533</v>
      </c>
      <c r="G133" s="50" t="s">
        <v>453</v>
      </c>
      <c r="H133" s="92">
        <v>4</v>
      </c>
      <c r="I133" s="73"/>
      <c r="J133" s="74">
        <v>10</v>
      </c>
      <c r="K133" s="75">
        <f t="shared" si="61"/>
        <v>0.1</v>
      </c>
      <c r="L133" s="76">
        <f t="shared" si="62"/>
        <v>7.5</v>
      </c>
      <c r="M133" s="77">
        <f t="shared" si="63"/>
        <v>4.875E-3</v>
      </c>
      <c r="N133" s="75">
        <f>H133*K133</f>
        <v>0.4</v>
      </c>
      <c r="O133" s="109"/>
      <c r="P133" s="111"/>
      <c r="Q133" s="11"/>
      <c r="R133" s="97" t="s">
        <v>606</v>
      </c>
    </row>
    <row r="134" spans="1:18" ht="85.5" customHeight="1" outlineLevel="1" x14ac:dyDescent="0.25">
      <c r="A134" s="52" t="s">
        <v>256</v>
      </c>
      <c r="B134" s="133" t="s">
        <v>454</v>
      </c>
      <c r="C134" s="134"/>
      <c r="D134" s="134"/>
      <c r="E134" s="135"/>
      <c r="F134" s="49" t="s">
        <v>131</v>
      </c>
      <c r="G134" s="61" t="s">
        <v>347</v>
      </c>
      <c r="H134" s="92">
        <v>4</v>
      </c>
      <c r="I134" s="73"/>
      <c r="J134" s="74">
        <v>10</v>
      </c>
      <c r="K134" s="75">
        <f t="shared" si="61"/>
        <v>0.1</v>
      </c>
      <c r="L134" s="76">
        <f t="shared" si="62"/>
        <v>7.5</v>
      </c>
      <c r="M134" s="77">
        <f t="shared" si="63"/>
        <v>4.875E-3</v>
      </c>
      <c r="N134" s="75">
        <f t="shared" ref="N134:N137" si="64">H134*K134</f>
        <v>0.4</v>
      </c>
      <c r="O134" s="109"/>
      <c r="P134" s="111"/>
      <c r="Q134" s="11"/>
      <c r="R134" s="97" t="s">
        <v>607</v>
      </c>
    </row>
    <row r="135" spans="1:18" ht="81" customHeight="1" outlineLevel="1" x14ac:dyDescent="0.25">
      <c r="A135" s="52" t="s">
        <v>257</v>
      </c>
      <c r="B135" s="133" t="s">
        <v>455</v>
      </c>
      <c r="C135" s="134"/>
      <c r="D135" s="134"/>
      <c r="E135" s="135"/>
      <c r="F135" s="49" t="s">
        <v>132</v>
      </c>
      <c r="G135" s="50" t="s">
        <v>208</v>
      </c>
      <c r="H135" s="92">
        <v>3</v>
      </c>
      <c r="I135" s="73"/>
      <c r="J135" s="74">
        <v>10</v>
      </c>
      <c r="K135" s="75">
        <f t="shared" si="61"/>
        <v>0.1</v>
      </c>
      <c r="L135" s="76">
        <f t="shared" si="62"/>
        <v>5</v>
      </c>
      <c r="M135" s="77">
        <f t="shared" si="63"/>
        <v>3.2500000000000003E-3</v>
      </c>
      <c r="N135" s="75">
        <f t="shared" si="64"/>
        <v>0.30000000000000004</v>
      </c>
      <c r="O135" s="109"/>
      <c r="P135" s="111"/>
      <c r="Q135" s="11"/>
      <c r="R135" s="97" t="s">
        <v>608</v>
      </c>
    </row>
    <row r="136" spans="1:18" ht="78" customHeight="1" outlineLevel="1" x14ac:dyDescent="0.25">
      <c r="A136" s="52" t="s">
        <v>258</v>
      </c>
      <c r="B136" s="133" t="s">
        <v>456</v>
      </c>
      <c r="C136" s="134"/>
      <c r="D136" s="134"/>
      <c r="E136" s="135"/>
      <c r="F136" s="49" t="s">
        <v>133</v>
      </c>
      <c r="G136" s="50" t="s">
        <v>457</v>
      </c>
      <c r="H136" s="92">
        <v>4</v>
      </c>
      <c r="I136" s="73"/>
      <c r="J136" s="74">
        <v>10</v>
      </c>
      <c r="K136" s="75">
        <f t="shared" si="61"/>
        <v>0.1</v>
      </c>
      <c r="L136" s="76">
        <f t="shared" si="62"/>
        <v>7.5</v>
      </c>
      <c r="M136" s="77">
        <f t="shared" si="63"/>
        <v>4.875E-3</v>
      </c>
      <c r="N136" s="75">
        <f t="shared" si="64"/>
        <v>0.4</v>
      </c>
      <c r="O136" s="109"/>
      <c r="P136" s="111"/>
      <c r="Q136" s="11"/>
      <c r="R136" s="97" t="s">
        <v>609</v>
      </c>
    </row>
    <row r="137" spans="1:18" ht="57.75" customHeight="1" outlineLevel="1" x14ac:dyDescent="0.25">
      <c r="A137" s="52" t="s">
        <v>352</v>
      </c>
      <c r="B137" s="136" t="s">
        <v>458</v>
      </c>
      <c r="C137" s="137"/>
      <c r="D137" s="137"/>
      <c r="E137" s="138"/>
      <c r="F137" s="49" t="s">
        <v>133</v>
      </c>
      <c r="G137" s="50" t="s">
        <v>459</v>
      </c>
      <c r="H137" s="92">
        <v>3</v>
      </c>
      <c r="I137" s="73"/>
      <c r="J137" s="74">
        <v>10</v>
      </c>
      <c r="K137" s="75">
        <f t="shared" si="61"/>
        <v>0.1</v>
      </c>
      <c r="L137" s="76">
        <f t="shared" si="62"/>
        <v>5</v>
      </c>
      <c r="M137" s="77">
        <f t="shared" si="63"/>
        <v>3.2500000000000003E-3</v>
      </c>
      <c r="N137" s="75">
        <f t="shared" si="64"/>
        <v>0.30000000000000004</v>
      </c>
      <c r="O137" s="109"/>
      <c r="P137" s="111"/>
      <c r="Q137" s="11"/>
      <c r="R137" s="97" t="s">
        <v>610</v>
      </c>
    </row>
    <row r="138" spans="1:18" ht="53.25" customHeight="1" outlineLevel="1" x14ac:dyDescent="0.25">
      <c r="A138" s="52" t="s">
        <v>353</v>
      </c>
      <c r="B138" s="136" t="s">
        <v>355</v>
      </c>
      <c r="C138" s="137"/>
      <c r="D138" s="137"/>
      <c r="E138" s="138"/>
      <c r="F138" s="49" t="s">
        <v>526</v>
      </c>
      <c r="G138" s="50" t="s">
        <v>134</v>
      </c>
      <c r="H138" s="1"/>
      <c r="I138" s="73"/>
      <c r="J138" s="74">
        <v>10</v>
      </c>
      <c r="K138" s="75">
        <f t="shared" si="61"/>
        <v>0.1</v>
      </c>
      <c r="L138" s="76">
        <f t="shared" si="62"/>
        <v>10</v>
      </c>
      <c r="M138" s="77">
        <f t="shared" si="63"/>
        <v>6.5000000000000006E-3</v>
      </c>
      <c r="N138" s="75">
        <f>H138*K138</f>
        <v>0</v>
      </c>
      <c r="O138" s="109"/>
      <c r="P138" s="111"/>
      <c r="Q138" s="11"/>
      <c r="R138" s="97" t="s">
        <v>611</v>
      </c>
    </row>
    <row r="139" spans="1:18" ht="18.75" customHeight="1" x14ac:dyDescent="0.25">
      <c r="A139" s="112">
        <v>13</v>
      </c>
      <c r="B139" s="132" t="s">
        <v>330</v>
      </c>
      <c r="C139" s="129"/>
      <c r="D139" s="129"/>
      <c r="E139" s="129"/>
      <c r="F139" s="130"/>
      <c r="G139" s="34" t="s">
        <v>309</v>
      </c>
      <c r="H139" s="44">
        <v>6.5000000000000002E-2</v>
      </c>
      <c r="I139" s="67"/>
      <c r="J139" s="68"/>
      <c r="K139" s="68"/>
      <c r="L139" s="68"/>
      <c r="M139" s="69"/>
      <c r="N139" s="68"/>
      <c r="O139" s="118" t="s">
        <v>259</v>
      </c>
      <c r="P139" s="120" t="s">
        <v>299</v>
      </c>
      <c r="Q139" s="35">
        <f>COUNTIF(Q141:Q148,"x")</f>
        <v>0</v>
      </c>
      <c r="R139" s="57"/>
    </row>
    <row r="140" spans="1:18" ht="24" customHeight="1" x14ac:dyDescent="0.25">
      <c r="A140" s="112"/>
      <c r="B140" s="116" t="s">
        <v>2</v>
      </c>
      <c r="C140" s="117"/>
      <c r="D140" s="117"/>
      <c r="E140" s="117"/>
      <c r="F140" s="37" t="s">
        <v>3</v>
      </c>
      <c r="G140" s="37" t="s">
        <v>4</v>
      </c>
      <c r="H140" s="38" t="s">
        <v>305</v>
      </c>
      <c r="I140" s="70"/>
      <c r="J140" s="71">
        <f>SUM(J141:J148)</f>
        <v>100</v>
      </c>
      <c r="K140" s="71">
        <f t="shared" ref="K140:N140" si="65">SUM(K141:K148)</f>
        <v>1</v>
      </c>
      <c r="L140" s="71">
        <f t="shared" si="65"/>
        <v>43.75</v>
      </c>
      <c r="M140" s="72">
        <f t="shared" si="65"/>
        <v>2.8437500000000001E-2</v>
      </c>
      <c r="N140" s="71">
        <f t="shared" si="65"/>
        <v>2.75</v>
      </c>
      <c r="O140" s="119"/>
      <c r="P140" s="121"/>
      <c r="Q140" s="39" t="s">
        <v>300</v>
      </c>
      <c r="R140" s="54" t="s">
        <v>5</v>
      </c>
    </row>
    <row r="141" spans="1:18" ht="104.25" customHeight="1" outlineLevel="1" x14ac:dyDescent="0.25">
      <c r="A141" s="52" t="s">
        <v>331</v>
      </c>
      <c r="B141" s="105" t="s">
        <v>293</v>
      </c>
      <c r="C141" s="105"/>
      <c r="D141" s="105"/>
      <c r="E141" s="105"/>
      <c r="F141" s="51" t="s">
        <v>527</v>
      </c>
      <c r="G141" s="48" t="s">
        <v>156</v>
      </c>
      <c r="H141" s="92">
        <v>3</v>
      </c>
      <c r="I141" s="73"/>
      <c r="J141" s="80">
        <v>12.5</v>
      </c>
      <c r="K141" s="75">
        <f t="shared" ref="K141:K148" si="66">J141/100</f>
        <v>0.125</v>
      </c>
      <c r="L141" s="76">
        <f>IF(H141=1,0,IF(H141=2,J141*0.25,IF(H141=3,J141*0.5,IF(H141=4,J141*0.75,J141))))</f>
        <v>6.25</v>
      </c>
      <c r="M141" s="77">
        <f>(L141/100)*$H$139</f>
        <v>4.0625000000000001E-3</v>
      </c>
      <c r="N141" s="75">
        <f>H141*K141</f>
        <v>0.375</v>
      </c>
      <c r="O141" s="108">
        <f>N140</f>
        <v>2.75</v>
      </c>
      <c r="P141" s="110">
        <f>M140</f>
        <v>2.8437500000000001E-2</v>
      </c>
      <c r="Q141" s="11"/>
      <c r="R141" s="91" t="s">
        <v>614</v>
      </c>
    </row>
    <row r="142" spans="1:18" ht="54" customHeight="1" outlineLevel="1" x14ac:dyDescent="0.25">
      <c r="A142" s="52" t="s">
        <v>332</v>
      </c>
      <c r="B142" s="105" t="s">
        <v>294</v>
      </c>
      <c r="C142" s="105"/>
      <c r="D142" s="105"/>
      <c r="E142" s="105"/>
      <c r="F142" s="51" t="s">
        <v>528</v>
      </c>
      <c r="G142" s="48" t="s">
        <v>209</v>
      </c>
      <c r="H142" s="92">
        <v>1</v>
      </c>
      <c r="I142" s="73"/>
      <c r="J142" s="80">
        <v>12.5</v>
      </c>
      <c r="K142" s="75">
        <f t="shared" si="66"/>
        <v>0.125</v>
      </c>
      <c r="L142" s="76">
        <f t="shared" ref="L142:L148" si="67">IF(H142=1,0,IF(H142=2,3.125,IF(H142=3,6.25,IF(H142=4,9.375,12.5))))</f>
        <v>0</v>
      </c>
      <c r="M142" s="77">
        <f t="shared" ref="M142:M148" si="68">(L142/100)*$H$139</f>
        <v>0</v>
      </c>
      <c r="N142" s="75">
        <f t="shared" ref="N142:N148" si="69">H142*K142</f>
        <v>0.125</v>
      </c>
      <c r="O142" s="109"/>
      <c r="P142" s="111"/>
      <c r="Q142" s="11"/>
      <c r="R142" s="91" t="s">
        <v>615</v>
      </c>
    </row>
    <row r="143" spans="1:18" ht="117" customHeight="1" outlineLevel="1" x14ac:dyDescent="0.25">
      <c r="A143" s="52" t="s">
        <v>333</v>
      </c>
      <c r="B143" s="105" t="s">
        <v>295</v>
      </c>
      <c r="C143" s="105"/>
      <c r="D143" s="105"/>
      <c r="E143" s="105"/>
      <c r="F143" s="47" t="s">
        <v>157</v>
      </c>
      <c r="G143" s="48" t="s">
        <v>158</v>
      </c>
      <c r="H143" s="92">
        <v>3</v>
      </c>
      <c r="I143" s="73"/>
      <c r="J143" s="80">
        <v>12.5</v>
      </c>
      <c r="K143" s="75">
        <f t="shared" si="66"/>
        <v>0.125</v>
      </c>
      <c r="L143" s="76">
        <f t="shared" si="67"/>
        <v>6.25</v>
      </c>
      <c r="M143" s="77">
        <f t="shared" si="68"/>
        <v>4.0625000000000001E-3</v>
      </c>
      <c r="N143" s="75">
        <f t="shared" si="69"/>
        <v>0.375</v>
      </c>
      <c r="O143" s="109"/>
      <c r="P143" s="111"/>
      <c r="Q143" s="11"/>
      <c r="R143" s="91" t="s">
        <v>616</v>
      </c>
    </row>
    <row r="144" spans="1:18" ht="129.75" customHeight="1" outlineLevel="1" x14ac:dyDescent="0.25">
      <c r="A144" s="52" t="s">
        <v>334</v>
      </c>
      <c r="B144" s="105" t="s">
        <v>371</v>
      </c>
      <c r="C144" s="105"/>
      <c r="D144" s="105"/>
      <c r="E144" s="105"/>
      <c r="F144" s="47" t="s">
        <v>372</v>
      </c>
      <c r="G144" s="48" t="s">
        <v>159</v>
      </c>
      <c r="H144" s="92">
        <v>4</v>
      </c>
      <c r="I144" s="73"/>
      <c r="J144" s="80">
        <v>12.5</v>
      </c>
      <c r="K144" s="75">
        <f t="shared" si="66"/>
        <v>0.125</v>
      </c>
      <c r="L144" s="76">
        <f t="shared" si="67"/>
        <v>9.375</v>
      </c>
      <c r="M144" s="77">
        <f t="shared" si="68"/>
        <v>6.0937500000000002E-3</v>
      </c>
      <c r="N144" s="75">
        <f t="shared" si="69"/>
        <v>0.5</v>
      </c>
      <c r="O144" s="109"/>
      <c r="P144" s="111"/>
      <c r="Q144" s="11"/>
      <c r="R144" s="98" t="s">
        <v>677</v>
      </c>
    </row>
    <row r="145" spans="1:18" ht="166.5" customHeight="1" outlineLevel="1" x14ac:dyDescent="0.25">
      <c r="A145" s="52" t="s">
        <v>335</v>
      </c>
      <c r="B145" s="105" t="s">
        <v>296</v>
      </c>
      <c r="C145" s="105"/>
      <c r="D145" s="105"/>
      <c r="E145" s="105"/>
      <c r="F145" s="51" t="s">
        <v>388</v>
      </c>
      <c r="G145" s="48" t="s">
        <v>210</v>
      </c>
      <c r="H145" s="92">
        <v>4</v>
      </c>
      <c r="I145" s="73"/>
      <c r="J145" s="80">
        <v>12.5</v>
      </c>
      <c r="K145" s="75">
        <f t="shared" si="66"/>
        <v>0.125</v>
      </c>
      <c r="L145" s="76">
        <f t="shared" si="67"/>
        <v>9.375</v>
      </c>
      <c r="M145" s="77">
        <f t="shared" si="68"/>
        <v>6.0937500000000002E-3</v>
      </c>
      <c r="N145" s="75">
        <f t="shared" si="69"/>
        <v>0.5</v>
      </c>
      <c r="O145" s="109"/>
      <c r="P145" s="111"/>
      <c r="Q145" s="11"/>
      <c r="R145" s="91" t="s">
        <v>617</v>
      </c>
    </row>
    <row r="146" spans="1:18" ht="218.25" customHeight="1" outlineLevel="1" x14ac:dyDescent="0.25">
      <c r="A146" s="52" t="s">
        <v>336</v>
      </c>
      <c r="B146" s="105" t="s">
        <v>297</v>
      </c>
      <c r="C146" s="105"/>
      <c r="D146" s="105"/>
      <c r="E146" s="105"/>
      <c r="F146" s="51" t="s">
        <v>529</v>
      </c>
      <c r="G146" s="48" t="s">
        <v>160</v>
      </c>
      <c r="H146" s="92">
        <v>3</v>
      </c>
      <c r="I146" s="73"/>
      <c r="J146" s="80">
        <v>12.5</v>
      </c>
      <c r="K146" s="75">
        <f t="shared" si="66"/>
        <v>0.125</v>
      </c>
      <c r="L146" s="76">
        <f t="shared" si="67"/>
        <v>6.25</v>
      </c>
      <c r="M146" s="77">
        <f t="shared" si="68"/>
        <v>4.0625000000000001E-3</v>
      </c>
      <c r="N146" s="75">
        <f t="shared" si="69"/>
        <v>0.375</v>
      </c>
      <c r="O146" s="109"/>
      <c r="P146" s="111"/>
      <c r="Q146" s="11"/>
      <c r="R146" s="91" t="s">
        <v>618</v>
      </c>
    </row>
    <row r="147" spans="1:18" ht="78" customHeight="1" outlineLevel="1" x14ac:dyDescent="0.25">
      <c r="A147" s="52" t="s">
        <v>337</v>
      </c>
      <c r="B147" s="105" t="s">
        <v>367</v>
      </c>
      <c r="C147" s="105"/>
      <c r="D147" s="105"/>
      <c r="E147" s="105"/>
      <c r="F147" s="51" t="s">
        <v>530</v>
      </c>
      <c r="G147" s="48" t="s">
        <v>161</v>
      </c>
      <c r="H147" s="92">
        <v>1</v>
      </c>
      <c r="I147" s="73"/>
      <c r="J147" s="80">
        <v>12.5</v>
      </c>
      <c r="K147" s="75">
        <f t="shared" si="66"/>
        <v>0.125</v>
      </c>
      <c r="L147" s="76">
        <f t="shared" si="67"/>
        <v>0</v>
      </c>
      <c r="M147" s="77">
        <f t="shared" si="68"/>
        <v>0</v>
      </c>
      <c r="N147" s="75">
        <f t="shared" si="69"/>
        <v>0.125</v>
      </c>
      <c r="O147" s="109"/>
      <c r="P147" s="111"/>
      <c r="Q147" s="11"/>
      <c r="R147" s="91" t="s">
        <v>619</v>
      </c>
    </row>
    <row r="148" spans="1:18" ht="72.75" customHeight="1" outlineLevel="1" x14ac:dyDescent="0.25">
      <c r="A148" s="52" t="s">
        <v>338</v>
      </c>
      <c r="B148" s="105" t="s">
        <v>342</v>
      </c>
      <c r="C148" s="105"/>
      <c r="D148" s="105"/>
      <c r="E148" s="105"/>
      <c r="F148" s="51" t="s">
        <v>531</v>
      </c>
      <c r="G148" s="48" t="s">
        <v>211</v>
      </c>
      <c r="H148" s="92">
        <v>3</v>
      </c>
      <c r="I148" s="81"/>
      <c r="J148" s="80">
        <v>12.5</v>
      </c>
      <c r="K148" s="75">
        <f t="shared" si="66"/>
        <v>0.125</v>
      </c>
      <c r="L148" s="76">
        <f t="shared" si="67"/>
        <v>6.25</v>
      </c>
      <c r="M148" s="77">
        <f t="shared" si="68"/>
        <v>4.0625000000000001E-3</v>
      </c>
      <c r="N148" s="75">
        <f t="shared" si="69"/>
        <v>0.375</v>
      </c>
      <c r="O148" s="122"/>
      <c r="P148" s="140"/>
      <c r="Q148" s="11"/>
      <c r="R148" s="91" t="s">
        <v>620</v>
      </c>
    </row>
    <row r="149" spans="1:18" ht="18" customHeight="1" x14ac:dyDescent="0.25">
      <c r="J149" s="82"/>
      <c r="K149" s="82"/>
      <c r="L149" s="82"/>
      <c r="M149" s="82"/>
      <c r="N149" s="82"/>
    </row>
    <row r="150" spans="1:18" x14ac:dyDescent="0.25">
      <c r="J150" s="82"/>
      <c r="K150" s="82"/>
      <c r="L150" s="82"/>
      <c r="M150" s="82"/>
      <c r="N150" s="82"/>
    </row>
    <row r="151" spans="1:18" x14ac:dyDescent="0.25">
      <c r="J151" s="82"/>
      <c r="K151" s="82"/>
      <c r="L151" s="82"/>
      <c r="M151" s="82"/>
      <c r="N151" s="82"/>
    </row>
  </sheetData>
  <sheetProtection insertColumns="0" insertRows="0" insertHyperlinks="0" deleteColumns="0" deleteRows="0" autoFilter="0" pivotTables="0"/>
  <dataConsolidate/>
  <mergeCells count="226">
    <mergeCell ref="B87:E87"/>
    <mergeCell ref="B85:E85"/>
    <mergeCell ref="B86:E86"/>
    <mergeCell ref="B108:E108"/>
    <mergeCell ref="B110:E110"/>
    <mergeCell ref="B111:E111"/>
    <mergeCell ref="C1:H2"/>
    <mergeCell ref="C3:H3"/>
    <mergeCell ref="C4:H4"/>
    <mergeCell ref="B76:E76"/>
    <mergeCell ref="B15:E15"/>
    <mergeCell ref="B27:E27"/>
    <mergeCell ref="B42:E42"/>
    <mergeCell ref="B44:E44"/>
    <mergeCell ref="B45:E45"/>
    <mergeCell ref="B22:E22"/>
    <mergeCell ref="B24:E24"/>
    <mergeCell ref="B25:E25"/>
    <mergeCell ref="B26:E26"/>
    <mergeCell ref="B16:E16"/>
    <mergeCell ref="B17:E17"/>
    <mergeCell ref="B18:E18"/>
    <mergeCell ref="B20:E20"/>
    <mergeCell ref="B21:E21"/>
    <mergeCell ref="O1:P4"/>
    <mergeCell ref="B33:E33"/>
    <mergeCell ref="O5:P5"/>
    <mergeCell ref="B103:E103"/>
    <mergeCell ref="P88:P89"/>
    <mergeCell ref="C7:G7"/>
    <mergeCell ref="C6:G6"/>
    <mergeCell ref="O34:O42"/>
    <mergeCell ref="O45:O55"/>
    <mergeCell ref="B34:E34"/>
    <mergeCell ref="B35:E35"/>
    <mergeCell ref="B36:E36"/>
    <mergeCell ref="B37:E37"/>
    <mergeCell ref="B38:E38"/>
    <mergeCell ref="B39:E39"/>
    <mergeCell ref="B40:E40"/>
    <mergeCell ref="B41:E41"/>
    <mergeCell ref="B48:E48"/>
    <mergeCell ref="B9:E9"/>
    <mergeCell ref="B83:E83"/>
    <mergeCell ref="B84:E84"/>
    <mergeCell ref="B71:E71"/>
    <mergeCell ref="B78:F78"/>
    <mergeCell ref="B79:E79"/>
    <mergeCell ref="Q1:Q3"/>
    <mergeCell ref="B8:F8"/>
    <mergeCell ref="B19:F19"/>
    <mergeCell ref="B32:F32"/>
    <mergeCell ref="B43:F43"/>
    <mergeCell ref="N2:N7"/>
    <mergeCell ref="O21:O31"/>
    <mergeCell ref="O10:O18"/>
    <mergeCell ref="A1:B1"/>
    <mergeCell ref="A2:B2"/>
    <mergeCell ref="A3:B3"/>
    <mergeCell ref="A4:B4"/>
    <mergeCell ref="A5:B5"/>
    <mergeCell ref="A6:B6"/>
    <mergeCell ref="A7:B7"/>
    <mergeCell ref="A19:A20"/>
    <mergeCell ref="A32:A33"/>
    <mergeCell ref="A43:A44"/>
    <mergeCell ref="B31:E31"/>
    <mergeCell ref="A8:A9"/>
    <mergeCell ref="B11:E11"/>
    <mergeCell ref="B12:E12"/>
    <mergeCell ref="B13:E13"/>
    <mergeCell ref="B14:E14"/>
    <mergeCell ref="O139:O140"/>
    <mergeCell ref="P139:P140"/>
    <mergeCell ref="P80:P87"/>
    <mergeCell ref="P90:P99"/>
    <mergeCell ref="P102:P108"/>
    <mergeCell ref="P111:P118"/>
    <mergeCell ref="B88:F88"/>
    <mergeCell ref="B100:F100"/>
    <mergeCell ref="B109:F109"/>
    <mergeCell ref="B119:F119"/>
    <mergeCell ref="B139:F139"/>
    <mergeCell ref="O100:O101"/>
    <mergeCell ref="B124:E124"/>
    <mergeCell ref="B115:E115"/>
    <mergeCell ref="B116:E116"/>
    <mergeCell ref="B129:E129"/>
    <mergeCell ref="B130:E130"/>
    <mergeCell ref="B131:E131"/>
    <mergeCell ref="B132:E132"/>
    <mergeCell ref="P100:P101"/>
    <mergeCell ref="O109:O110"/>
    <mergeCell ref="P109:P110"/>
    <mergeCell ref="O119:O120"/>
    <mergeCell ref="B112:E112"/>
    <mergeCell ref="B113:E113"/>
    <mergeCell ref="A88:A89"/>
    <mergeCell ref="A100:A101"/>
    <mergeCell ref="A109:A110"/>
    <mergeCell ref="A119:A120"/>
    <mergeCell ref="B99:E99"/>
    <mergeCell ref="B101:E101"/>
    <mergeCell ref="B102:E102"/>
    <mergeCell ref="B104:E104"/>
    <mergeCell ref="B105:E105"/>
    <mergeCell ref="B94:E94"/>
    <mergeCell ref="B95:E95"/>
    <mergeCell ref="B96:E96"/>
    <mergeCell ref="B97:E97"/>
    <mergeCell ref="B98:E98"/>
    <mergeCell ref="B91:E91"/>
    <mergeCell ref="B89:E89"/>
    <mergeCell ref="B117:E117"/>
    <mergeCell ref="B106:E106"/>
    <mergeCell ref="B107:E107"/>
    <mergeCell ref="B120:E120"/>
    <mergeCell ref="B92:E92"/>
    <mergeCell ref="B93:E93"/>
    <mergeCell ref="B114:E114"/>
    <mergeCell ref="B121:E121"/>
    <mergeCell ref="B123:E123"/>
    <mergeCell ref="B90:E90"/>
    <mergeCell ref="P141:P148"/>
    <mergeCell ref="J2:K7"/>
    <mergeCell ref="O8:O9"/>
    <mergeCell ref="P8:P9"/>
    <mergeCell ref="O19:O20"/>
    <mergeCell ref="P19:P20"/>
    <mergeCell ref="O32:O33"/>
    <mergeCell ref="P32:P33"/>
    <mergeCell ref="O43:O44"/>
    <mergeCell ref="P43:P44"/>
    <mergeCell ref="O56:O57"/>
    <mergeCell ref="P56:P57"/>
    <mergeCell ref="O67:O68"/>
    <mergeCell ref="P67:P68"/>
    <mergeCell ref="O78:O79"/>
    <mergeCell ref="P78:P79"/>
    <mergeCell ref="O88:O89"/>
    <mergeCell ref="O141:O148"/>
    <mergeCell ref="L2:L7"/>
    <mergeCell ref="B81:E81"/>
    <mergeCell ref="B82:E82"/>
    <mergeCell ref="P119:P120"/>
    <mergeCell ref="A139:A140"/>
    <mergeCell ref="M2:M7"/>
    <mergeCell ref="P10:P18"/>
    <mergeCell ref="P21:P31"/>
    <mergeCell ref="P34:P42"/>
    <mergeCell ref="P45:P55"/>
    <mergeCell ref="P58:P66"/>
    <mergeCell ref="P69:P77"/>
    <mergeCell ref="O58:O66"/>
    <mergeCell ref="O69:O77"/>
    <mergeCell ref="O80:O87"/>
    <mergeCell ref="O90:O99"/>
    <mergeCell ref="O102:O108"/>
    <mergeCell ref="O111:O118"/>
    <mergeCell ref="B125:E125"/>
    <mergeCell ref="B126:E126"/>
    <mergeCell ref="B133:E133"/>
    <mergeCell ref="B134:E134"/>
    <mergeCell ref="B118:E118"/>
    <mergeCell ref="B10:E10"/>
    <mergeCell ref="B77:E77"/>
    <mergeCell ref="B69:E69"/>
    <mergeCell ref="B70:E70"/>
    <mergeCell ref="B147:E147"/>
    <mergeCell ref="B148:E148"/>
    <mergeCell ref="B142:E142"/>
    <mergeCell ref="B143:E143"/>
    <mergeCell ref="B144:E144"/>
    <mergeCell ref="B145:E145"/>
    <mergeCell ref="B146:E146"/>
    <mergeCell ref="B135:E135"/>
    <mergeCell ref="B136:E136"/>
    <mergeCell ref="B140:E140"/>
    <mergeCell ref="B141:E141"/>
    <mergeCell ref="B137:E137"/>
    <mergeCell ref="B138:E138"/>
    <mergeCell ref="A56:A57"/>
    <mergeCell ref="A67:A68"/>
    <mergeCell ref="B57:E57"/>
    <mergeCell ref="B58:E58"/>
    <mergeCell ref="A78:A79"/>
    <mergeCell ref="B74:E74"/>
    <mergeCell ref="B75:E75"/>
    <mergeCell ref="B66:E66"/>
    <mergeCell ref="B67:F67"/>
    <mergeCell ref="B72:E72"/>
    <mergeCell ref="B65:E65"/>
    <mergeCell ref="B64:E64"/>
    <mergeCell ref="B23:E23"/>
    <mergeCell ref="B46:E46"/>
    <mergeCell ref="B47:E47"/>
    <mergeCell ref="B28:E28"/>
    <mergeCell ref="B29:E29"/>
    <mergeCell ref="B30:E30"/>
    <mergeCell ref="B49:E49"/>
    <mergeCell ref="B50:E50"/>
    <mergeCell ref="B51:E51"/>
    <mergeCell ref="B52:E52"/>
    <mergeCell ref="R1:R2"/>
    <mergeCell ref="B80:E80"/>
    <mergeCell ref="B53:E53"/>
    <mergeCell ref="B54:E54"/>
    <mergeCell ref="O129:O138"/>
    <mergeCell ref="P129:P138"/>
    <mergeCell ref="A127:A128"/>
    <mergeCell ref="B127:F127"/>
    <mergeCell ref="B128:E128"/>
    <mergeCell ref="O127:O128"/>
    <mergeCell ref="P127:P128"/>
    <mergeCell ref="O121:O126"/>
    <mergeCell ref="P121:P126"/>
    <mergeCell ref="B122:E122"/>
    <mergeCell ref="B55:E55"/>
    <mergeCell ref="B68:E68"/>
    <mergeCell ref="B73:E73"/>
    <mergeCell ref="B59:E59"/>
    <mergeCell ref="B60:E60"/>
    <mergeCell ref="B61:E61"/>
    <mergeCell ref="B62:E62"/>
    <mergeCell ref="B63:E63"/>
    <mergeCell ref="B56:F56"/>
  </mergeCells>
  <conditionalFormatting sqref="H133:H138">
    <cfRule type="cellIs" dxfId="265" priority="2106" operator="between">
      <formula>4</formula>
      <formula>5</formula>
    </cfRule>
    <cfRule type="cellIs" dxfId="264" priority="2107" operator="between">
      <formula>1</formula>
      <formula>2</formula>
    </cfRule>
  </conditionalFormatting>
  <conditionalFormatting sqref="H133:H138">
    <cfRule type="cellIs" dxfId="263" priority="1759" operator="equal">
      <formula>3</formula>
    </cfRule>
    <cfRule type="cellIs" dxfId="262" priority="1760" operator="equal">
      <formula>0</formula>
    </cfRule>
  </conditionalFormatting>
  <conditionalFormatting sqref="H133:H138">
    <cfRule type="cellIs" dxfId="261" priority="1427" operator="equal">
      <formula>3</formula>
    </cfRule>
  </conditionalFormatting>
  <conditionalFormatting sqref="O7">
    <cfRule type="cellIs" dxfId="260" priority="541" operator="equal">
      <formula>0</formula>
    </cfRule>
    <cfRule type="cellIs" dxfId="259" priority="542" operator="between">
      <formula>0.01</formula>
      <formula>1.99</formula>
    </cfRule>
    <cfRule type="cellIs" dxfId="258" priority="543" operator="between">
      <formula>2</formula>
      <formula>2.99</formula>
    </cfRule>
    <cfRule type="cellIs" dxfId="257" priority="544" operator="between">
      <formula>3</formula>
      <formula>3.99</formula>
    </cfRule>
    <cfRule type="cellIs" dxfId="256" priority="545" operator="between">
      <formula>4</formula>
      <formula>4.99</formula>
    </cfRule>
    <cfRule type="cellIs" dxfId="255" priority="546" operator="equal">
      <formula>5</formula>
    </cfRule>
  </conditionalFormatting>
  <conditionalFormatting sqref="O10">
    <cfRule type="cellIs" dxfId="254" priority="435" operator="equal">
      <formula>0</formula>
    </cfRule>
    <cfRule type="cellIs" dxfId="253" priority="436" operator="between">
      <formula>0.01</formula>
      <formula>1.99</formula>
    </cfRule>
    <cfRule type="cellIs" dxfId="252" priority="437" operator="between">
      <formula>2</formula>
      <formula>2.99</formula>
    </cfRule>
    <cfRule type="cellIs" dxfId="251" priority="438" operator="between">
      <formula>3</formula>
      <formula>3.99</formula>
    </cfRule>
    <cfRule type="cellIs" dxfId="250" priority="439" operator="between">
      <formula>4</formula>
      <formula>4.99</formula>
    </cfRule>
    <cfRule type="cellIs" dxfId="249" priority="440" operator="equal">
      <formula>5</formula>
    </cfRule>
  </conditionalFormatting>
  <conditionalFormatting sqref="O21">
    <cfRule type="cellIs" dxfId="248" priority="429" operator="equal">
      <formula>0</formula>
    </cfRule>
    <cfRule type="cellIs" dxfId="247" priority="430" operator="between">
      <formula>0.01</formula>
      <formula>1.99</formula>
    </cfRule>
    <cfRule type="cellIs" dxfId="246" priority="431" operator="between">
      <formula>2</formula>
      <formula>2.99</formula>
    </cfRule>
    <cfRule type="cellIs" dxfId="245" priority="432" operator="between">
      <formula>3</formula>
      <formula>3.99</formula>
    </cfRule>
    <cfRule type="cellIs" dxfId="244" priority="433" operator="between">
      <formula>4</formula>
      <formula>4.99</formula>
    </cfRule>
    <cfRule type="cellIs" dxfId="243" priority="434" operator="equal">
      <formula>5</formula>
    </cfRule>
  </conditionalFormatting>
  <conditionalFormatting sqref="O34">
    <cfRule type="cellIs" dxfId="242" priority="423" operator="equal">
      <formula>0</formula>
    </cfRule>
    <cfRule type="cellIs" dxfId="241" priority="424" operator="between">
      <formula>0.01</formula>
      <formula>1.99</formula>
    </cfRule>
    <cfRule type="cellIs" dxfId="240" priority="425" operator="between">
      <formula>2</formula>
      <formula>2.99</formula>
    </cfRule>
    <cfRule type="cellIs" dxfId="239" priority="426" operator="between">
      <formula>3</formula>
      <formula>3.99</formula>
    </cfRule>
    <cfRule type="cellIs" dxfId="238" priority="427" operator="between">
      <formula>4</formula>
      <formula>4.99</formula>
    </cfRule>
    <cfRule type="cellIs" dxfId="237" priority="428" operator="equal">
      <formula>5</formula>
    </cfRule>
  </conditionalFormatting>
  <conditionalFormatting sqref="O45">
    <cfRule type="cellIs" dxfId="236" priority="417" operator="equal">
      <formula>0</formula>
    </cfRule>
    <cfRule type="cellIs" dxfId="235" priority="418" operator="between">
      <formula>0.01</formula>
      <formula>1.99</formula>
    </cfRule>
    <cfRule type="cellIs" dxfId="234" priority="419" operator="between">
      <formula>2</formula>
      <formula>2.99</formula>
    </cfRule>
    <cfRule type="cellIs" dxfId="233" priority="420" operator="between">
      <formula>3</formula>
      <formula>3.99</formula>
    </cfRule>
    <cfRule type="cellIs" dxfId="232" priority="421" operator="between">
      <formula>4</formula>
      <formula>4.99</formula>
    </cfRule>
    <cfRule type="cellIs" dxfId="231" priority="422" operator="equal">
      <formula>5</formula>
    </cfRule>
  </conditionalFormatting>
  <conditionalFormatting sqref="O58">
    <cfRule type="cellIs" dxfId="230" priority="411" operator="equal">
      <formula>0</formula>
    </cfRule>
    <cfRule type="cellIs" dxfId="229" priority="412" operator="between">
      <formula>0.01</formula>
      <formula>1.99</formula>
    </cfRule>
    <cfRule type="cellIs" dxfId="228" priority="413" operator="between">
      <formula>2</formula>
      <formula>2.99</formula>
    </cfRule>
    <cfRule type="cellIs" dxfId="227" priority="414" operator="between">
      <formula>3</formula>
      <formula>3.99</formula>
    </cfRule>
    <cfRule type="cellIs" dxfId="226" priority="415" operator="between">
      <formula>4</formula>
      <formula>4.99</formula>
    </cfRule>
    <cfRule type="cellIs" dxfId="225" priority="416" operator="equal">
      <formula>5</formula>
    </cfRule>
  </conditionalFormatting>
  <conditionalFormatting sqref="O69">
    <cfRule type="cellIs" dxfId="224" priority="405" operator="equal">
      <formula>0</formula>
    </cfRule>
    <cfRule type="cellIs" dxfId="223" priority="406" operator="between">
      <formula>0.01</formula>
      <formula>1.99</formula>
    </cfRule>
    <cfRule type="cellIs" dxfId="222" priority="407" operator="between">
      <formula>2</formula>
      <formula>2.99</formula>
    </cfRule>
    <cfRule type="cellIs" dxfId="221" priority="408" operator="between">
      <formula>3</formula>
      <formula>3.99</formula>
    </cfRule>
    <cfRule type="cellIs" dxfId="220" priority="409" operator="between">
      <formula>4</formula>
      <formula>4.99</formula>
    </cfRule>
    <cfRule type="cellIs" dxfId="219" priority="410" operator="equal">
      <formula>5</formula>
    </cfRule>
  </conditionalFormatting>
  <conditionalFormatting sqref="O80">
    <cfRule type="cellIs" dxfId="218" priority="399" operator="equal">
      <formula>0</formula>
    </cfRule>
    <cfRule type="cellIs" dxfId="217" priority="400" operator="between">
      <formula>0.01</formula>
      <formula>1.99</formula>
    </cfRule>
    <cfRule type="cellIs" dxfId="216" priority="401" operator="between">
      <formula>2</formula>
      <formula>2.99</formula>
    </cfRule>
    <cfRule type="cellIs" dxfId="215" priority="402" operator="between">
      <formula>3</formula>
      <formula>3.99</formula>
    </cfRule>
    <cfRule type="cellIs" dxfId="214" priority="403" operator="between">
      <formula>4</formula>
      <formula>4.99</formula>
    </cfRule>
    <cfRule type="cellIs" dxfId="213" priority="404" operator="equal">
      <formula>5</formula>
    </cfRule>
  </conditionalFormatting>
  <conditionalFormatting sqref="O90">
    <cfRule type="cellIs" dxfId="212" priority="393" operator="equal">
      <formula>0</formula>
    </cfRule>
    <cfRule type="cellIs" dxfId="211" priority="394" operator="between">
      <formula>0.01</formula>
      <formula>1.99</formula>
    </cfRule>
    <cfRule type="cellIs" dxfId="210" priority="395" operator="between">
      <formula>2</formula>
      <formula>2.99</formula>
    </cfRule>
    <cfRule type="cellIs" dxfId="209" priority="396" operator="between">
      <formula>3</formula>
      <formula>3.99</formula>
    </cfRule>
    <cfRule type="cellIs" dxfId="208" priority="397" operator="between">
      <formula>4</formula>
      <formula>4.99</formula>
    </cfRule>
    <cfRule type="cellIs" dxfId="207" priority="398" operator="equal">
      <formula>5</formula>
    </cfRule>
  </conditionalFormatting>
  <conditionalFormatting sqref="O102:O103">
    <cfRule type="cellIs" dxfId="206" priority="387" operator="equal">
      <formula>0</formula>
    </cfRule>
    <cfRule type="cellIs" dxfId="205" priority="388" operator="between">
      <formula>0.01</formula>
      <formula>1.99</formula>
    </cfRule>
    <cfRule type="cellIs" dxfId="204" priority="389" operator="between">
      <formula>2</formula>
      <formula>2.99</formula>
    </cfRule>
    <cfRule type="cellIs" dxfId="203" priority="390" operator="between">
      <formula>3</formula>
      <formula>3.99</formula>
    </cfRule>
    <cfRule type="cellIs" dxfId="202" priority="391" operator="between">
      <formula>4</formula>
      <formula>4.99</formula>
    </cfRule>
    <cfRule type="cellIs" dxfId="201" priority="392" operator="equal">
      <formula>5</formula>
    </cfRule>
  </conditionalFormatting>
  <conditionalFormatting sqref="O111">
    <cfRule type="cellIs" dxfId="200" priority="381" operator="equal">
      <formula>0</formula>
    </cfRule>
    <cfRule type="cellIs" dxfId="199" priority="382" operator="between">
      <formula>0.01</formula>
      <formula>1.99</formula>
    </cfRule>
    <cfRule type="cellIs" dxfId="198" priority="383" operator="between">
      <formula>2</formula>
      <formula>2.99</formula>
    </cfRule>
    <cfRule type="cellIs" dxfId="197" priority="384" operator="between">
      <formula>3</formula>
      <formula>3.99</formula>
    </cfRule>
    <cfRule type="cellIs" dxfId="196" priority="385" operator="between">
      <formula>4</formula>
      <formula>4.99</formula>
    </cfRule>
    <cfRule type="cellIs" dxfId="195" priority="386" operator="equal">
      <formula>5</formula>
    </cfRule>
  </conditionalFormatting>
  <conditionalFormatting sqref="O121:O122">
    <cfRule type="cellIs" dxfId="194" priority="375" operator="equal">
      <formula>0</formula>
    </cfRule>
    <cfRule type="cellIs" dxfId="193" priority="376" operator="between">
      <formula>0.01</formula>
      <formula>1.99</formula>
    </cfRule>
    <cfRule type="cellIs" dxfId="192" priority="377" operator="between">
      <formula>2</formula>
      <formula>2.99</formula>
    </cfRule>
    <cfRule type="cellIs" dxfId="191" priority="378" operator="between">
      <formula>3</formula>
      <formula>3.99</formula>
    </cfRule>
    <cfRule type="cellIs" dxfId="190" priority="379" operator="between">
      <formula>4</formula>
      <formula>4.99</formula>
    </cfRule>
    <cfRule type="cellIs" dxfId="189" priority="380" operator="equal">
      <formula>5</formula>
    </cfRule>
  </conditionalFormatting>
  <conditionalFormatting sqref="O141">
    <cfRule type="cellIs" dxfId="188" priority="369" operator="equal">
      <formula>0</formula>
    </cfRule>
    <cfRule type="cellIs" dxfId="187" priority="370" operator="between">
      <formula>0.01</formula>
      <formula>1.99</formula>
    </cfRule>
    <cfRule type="cellIs" dxfId="186" priority="371" operator="between">
      <formula>2</formula>
      <formula>2.99</formula>
    </cfRule>
    <cfRule type="cellIs" dxfId="185" priority="372" operator="between">
      <formula>3</formula>
      <formula>3.99</formula>
    </cfRule>
    <cfRule type="cellIs" dxfId="184" priority="373" operator="between">
      <formula>4</formula>
      <formula>4.99</formula>
    </cfRule>
    <cfRule type="cellIs" dxfId="183" priority="374" operator="equal">
      <formula>5</formula>
    </cfRule>
  </conditionalFormatting>
  <conditionalFormatting sqref="Q21:Q31 Q34:Q42 Q45:Q55 Q58:Q66 Q69:Q77 Q80:Q87 Q90:Q99 Q102:Q108 Q111:Q118 Q121:Q126 Q141:Q148 Q133:Q138 Q10:Q18">
    <cfRule type="cellIs" dxfId="182" priority="362" operator="equal">
      <formula>"x"</formula>
    </cfRule>
  </conditionalFormatting>
  <conditionalFormatting sqref="P7">
    <cfRule type="cellIs" dxfId="181" priority="356" operator="equal">
      <formula>0</formula>
    </cfRule>
    <cfRule type="cellIs" dxfId="180" priority="357" operator="between">
      <formula>0.01</formula>
      <formula>0.2999</formula>
    </cfRule>
    <cfRule type="cellIs" dxfId="179" priority="358" operator="between">
      <formula>0.3</formula>
      <formula>0.5999</formula>
    </cfRule>
    <cfRule type="cellIs" dxfId="178" priority="359" operator="between">
      <formula>0.6</formula>
      <formula>0.7999</formula>
    </cfRule>
    <cfRule type="cellIs" dxfId="177" priority="360" operator="between">
      <formula>0.8</formula>
      <formula>0.9999</formula>
    </cfRule>
    <cfRule type="cellIs" dxfId="176" priority="361" operator="equal">
      <formula>1</formula>
    </cfRule>
  </conditionalFormatting>
  <conditionalFormatting sqref="P21">
    <cfRule type="cellIs" dxfId="175" priority="336" operator="equal">
      <formula>0</formula>
    </cfRule>
    <cfRule type="cellIs" dxfId="174" priority="337" operator="between">
      <formula>0.0001</formula>
      <formula>0.0299</formula>
    </cfRule>
    <cfRule type="cellIs" dxfId="173" priority="338" operator="between">
      <formula>0.03</formula>
      <formula>0.0599</formula>
    </cfRule>
    <cfRule type="cellIs" dxfId="172" priority="339" operator="between">
      <formula>0.06</formula>
      <formula>0.0799</formula>
    </cfRule>
    <cfRule type="cellIs" dxfId="171" priority="340" operator="between">
      <formula>0.08</formula>
      <formula>0.0999</formula>
    </cfRule>
    <cfRule type="cellIs" dxfId="170" priority="341" operator="equal">
      <formula>0.1</formula>
    </cfRule>
  </conditionalFormatting>
  <conditionalFormatting sqref="P34">
    <cfRule type="cellIs" dxfId="169" priority="322" operator="equal">
      <formula>0</formula>
    </cfRule>
    <cfRule type="cellIs" dxfId="168" priority="323" operator="between">
      <formula>0.0001</formula>
      <formula>0.0279</formula>
    </cfRule>
    <cfRule type="cellIs" dxfId="167" priority="324" operator="between">
      <formula>0.028</formula>
      <formula>0.0419</formula>
    </cfRule>
    <cfRule type="cellIs" dxfId="166" priority="325" operator="between">
      <formula>0.042</formula>
      <formula>0.0559</formula>
    </cfRule>
    <cfRule type="cellIs" dxfId="165" priority="326" operator="between">
      <formula>0.056</formula>
      <formula>0.0699</formula>
    </cfRule>
    <cfRule type="cellIs" dxfId="164" priority="327" operator="equal">
      <formula>0.07</formula>
    </cfRule>
  </conditionalFormatting>
  <conditionalFormatting sqref="P45">
    <cfRule type="cellIs" dxfId="163" priority="316" operator="equal">
      <formula>0</formula>
    </cfRule>
    <cfRule type="cellIs" dxfId="162" priority="317" operator="between">
      <formula>0.0001</formula>
      <formula>0.0299</formula>
    </cfRule>
    <cfRule type="cellIs" dxfId="161" priority="318" operator="between">
      <formula>0.03</formula>
      <formula>0.0599</formula>
    </cfRule>
    <cfRule type="cellIs" dxfId="160" priority="319" operator="between">
      <formula>0.06</formula>
      <formula>0.0799</formula>
    </cfRule>
    <cfRule type="cellIs" dxfId="159" priority="320" operator="between">
      <formula>0.08</formula>
      <formula>0.0999</formula>
    </cfRule>
    <cfRule type="cellIs" dxfId="158" priority="321" operator="equal">
      <formula>0.1</formula>
    </cfRule>
  </conditionalFormatting>
  <conditionalFormatting sqref="P58">
    <cfRule type="cellIs" dxfId="157" priority="310" operator="equal">
      <formula>0</formula>
    </cfRule>
    <cfRule type="cellIs" dxfId="156" priority="311" operator="between">
      <formula>0.0001</formula>
      <formula>0.0299</formula>
    </cfRule>
    <cfRule type="cellIs" dxfId="155" priority="312" operator="between">
      <formula>0.03</formula>
      <formula>0.0599</formula>
    </cfRule>
    <cfRule type="cellIs" dxfId="154" priority="313" operator="between">
      <formula>0.06</formula>
      <formula>0.0799</formula>
    </cfRule>
    <cfRule type="cellIs" dxfId="153" priority="314" operator="between">
      <formula>0.08</formula>
      <formula>0.0999</formula>
    </cfRule>
    <cfRule type="cellIs" dxfId="152" priority="315" operator="equal">
      <formula>0.1</formula>
    </cfRule>
  </conditionalFormatting>
  <conditionalFormatting sqref="P69">
    <cfRule type="cellIs" dxfId="151" priority="304" operator="equal">
      <formula>0</formula>
    </cfRule>
    <cfRule type="cellIs" dxfId="150" priority="305" operator="between">
      <formula>0.0001</formula>
      <formula>0.0299</formula>
    </cfRule>
    <cfRule type="cellIs" dxfId="149" priority="306" operator="between">
      <formula>0.03</formula>
      <formula>0.0599</formula>
    </cfRule>
    <cfRule type="cellIs" dxfId="148" priority="307" operator="between">
      <formula>0.06</formula>
      <formula>0.0799</formula>
    </cfRule>
    <cfRule type="cellIs" dxfId="147" priority="308" operator="between">
      <formula>0.08</formula>
      <formula>0.0999</formula>
    </cfRule>
    <cfRule type="cellIs" dxfId="146" priority="309" operator="equal">
      <formula>0.1</formula>
    </cfRule>
  </conditionalFormatting>
  <conditionalFormatting sqref="P80">
    <cfRule type="cellIs" dxfId="145" priority="298" operator="equal">
      <formula>0</formula>
    </cfRule>
    <cfRule type="cellIs" dxfId="144" priority="299" operator="between">
      <formula>0.0001</formula>
      <formula>0.0279</formula>
    </cfRule>
    <cfRule type="cellIs" dxfId="143" priority="300" operator="between">
      <formula>0.028</formula>
      <formula>0.0419</formula>
    </cfRule>
    <cfRule type="cellIs" dxfId="142" priority="301" operator="between">
      <formula>0.042</formula>
      <formula>0.0559</formula>
    </cfRule>
    <cfRule type="cellIs" dxfId="141" priority="302" operator="between">
      <formula>0.056</formula>
      <formula>0.0699</formula>
    </cfRule>
    <cfRule type="cellIs" dxfId="140" priority="303" operator="equal">
      <formula>0.07</formula>
    </cfRule>
  </conditionalFormatting>
  <conditionalFormatting sqref="P90">
    <cfRule type="cellIs" dxfId="139" priority="292" operator="equal">
      <formula>0</formula>
    </cfRule>
    <cfRule type="cellIs" dxfId="138" priority="293" operator="between">
      <formula>0.0001</formula>
      <formula>0.0279</formula>
    </cfRule>
    <cfRule type="cellIs" dxfId="137" priority="294" operator="between">
      <formula>0.028</formula>
      <formula>0.0419</formula>
    </cfRule>
    <cfRule type="cellIs" dxfId="136" priority="295" operator="between">
      <formula>0.042</formula>
      <formula>0.0559</formula>
    </cfRule>
    <cfRule type="cellIs" dxfId="135" priority="296" operator="between">
      <formula>0.056</formula>
      <formula>0.0699</formula>
    </cfRule>
    <cfRule type="cellIs" dxfId="134" priority="297" operator="equal">
      <formula>0.07</formula>
    </cfRule>
  </conditionalFormatting>
  <conditionalFormatting sqref="P102:P103">
    <cfRule type="cellIs" dxfId="133" priority="286" operator="equal">
      <formula>0</formula>
    </cfRule>
    <cfRule type="cellIs" dxfId="132" priority="287" operator="between">
      <formula>0.0001</formula>
      <formula>0.0319</formula>
    </cfRule>
    <cfRule type="cellIs" dxfId="131" priority="288" operator="between">
      <formula>0.032</formula>
      <formula>0.0479</formula>
    </cfRule>
    <cfRule type="cellIs" dxfId="130" priority="289" operator="between">
      <formula>0.048</formula>
      <formula>0.0539</formula>
    </cfRule>
    <cfRule type="cellIs" dxfId="129" priority="290" operator="between">
      <formula>0.064</formula>
      <formula>0.0799</formula>
    </cfRule>
    <cfRule type="cellIs" dxfId="128" priority="291" operator="equal">
      <formula>0.08</formula>
    </cfRule>
  </conditionalFormatting>
  <conditionalFormatting sqref="P111">
    <cfRule type="cellIs" dxfId="127" priority="280" operator="equal">
      <formula>0</formula>
    </cfRule>
    <cfRule type="cellIs" dxfId="126" priority="281" operator="between">
      <formula>0.0001</formula>
      <formula>0.0279</formula>
    </cfRule>
    <cfRule type="cellIs" dxfId="125" priority="282" operator="between">
      <formula>0.028</formula>
      <formula>0.0419</formula>
    </cfRule>
    <cfRule type="cellIs" dxfId="124" priority="283" operator="between">
      <formula>0.042</formula>
      <formula>0.0559</formula>
    </cfRule>
    <cfRule type="cellIs" dxfId="123" priority="284" operator="between">
      <formula>0.056</formula>
      <formula>0.0699</formula>
    </cfRule>
    <cfRule type="cellIs" dxfId="122" priority="285" operator="equal">
      <formula>0.07</formula>
    </cfRule>
  </conditionalFormatting>
  <conditionalFormatting sqref="P141">
    <cfRule type="cellIs" dxfId="121" priority="268" operator="equal">
      <formula>0</formula>
    </cfRule>
    <cfRule type="cellIs" dxfId="120" priority="269" operator="between">
      <formula>0.0001</formula>
      <formula>0.0279</formula>
    </cfRule>
    <cfRule type="cellIs" dxfId="119" priority="270" operator="between">
      <formula>0.028</formula>
      <formula>0.0419</formula>
    </cfRule>
    <cfRule type="cellIs" dxfId="118" priority="271" operator="between">
      <formula>0.042</formula>
      <formula>0.0559</formula>
    </cfRule>
    <cfRule type="cellIs" dxfId="117" priority="272" operator="between">
      <formula>0.056</formula>
      <formula>0.0699</formula>
    </cfRule>
    <cfRule type="cellIs" dxfId="116" priority="273" operator="equal">
      <formula>0.07</formula>
    </cfRule>
  </conditionalFormatting>
  <conditionalFormatting sqref="H58:H66">
    <cfRule type="cellIs" dxfId="115" priority="200" operator="between">
      <formula>4</formula>
      <formula>5</formula>
    </cfRule>
    <cfRule type="cellIs" dxfId="114" priority="201" operator="between">
      <formula>1</formula>
      <formula>2</formula>
    </cfRule>
  </conditionalFormatting>
  <conditionalFormatting sqref="H58:H66">
    <cfRule type="cellIs" dxfId="113" priority="198" operator="equal">
      <formula>3</formula>
    </cfRule>
    <cfRule type="cellIs" dxfId="112" priority="199" operator="equal">
      <formula>0</formula>
    </cfRule>
  </conditionalFormatting>
  <conditionalFormatting sqref="H58:H66">
    <cfRule type="cellIs" dxfId="111" priority="197" operator="equal">
      <formula>3</formula>
    </cfRule>
  </conditionalFormatting>
  <conditionalFormatting sqref="H58:H66">
    <cfRule type="cellIs" dxfId="110" priority="196" operator="equal">
      <formula>3</formula>
    </cfRule>
  </conditionalFormatting>
  <conditionalFormatting sqref="H90:H99">
    <cfRule type="cellIs" dxfId="109" priority="188" operator="between">
      <formula>4</formula>
      <formula>5</formula>
    </cfRule>
    <cfRule type="cellIs" dxfId="108" priority="189" operator="between">
      <formula>1</formula>
      <formula>2</formula>
    </cfRule>
  </conditionalFormatting>
  <conditionalFormatting sqref="H90:H99">
    <cfRule type="cellIs" dxfId="107" priority="187" operator="equal">
      <formula>3</formula>
    </cfRule>
  </conditionalFormatting>
  <conditionalFormatting sqref="H90:H99">
    <cfRule type="cellIs" dxfId="106" priority="185" operator="equal">
      <formula>3</formula>
    </cfRule>
    <cfRule type="cellIs" dxfId="105" priority="186" operator="equal">
      <formula>0</formula>
    </cfRule>
  </conditionalFormatting>
  <conditionalFormatting sqref="H90:H99">
    <cfRule type="cellIs" dxfId="104" priority="184" operator="equal">
      <formula>3</formula>
    </cfRule>
  </conditionalFormatting>
  <conditionalFormatting sqref="H90:H99">
    <cfRule type="cellIs" dxfId="103" priority="183" operator="equal">
      <formula>3</formula>
    </cfRule>
  </conditionalFormatting>
  <conditionalFormatting sqref="H102:H108">
    <cfRule type="cellIs" dxfId="102" priority="181" operator="between">
      <formula>4</formula>
      <formula>5</formula>
    </cfRule>
    <cfRule type="cellIs" dxfId="101" priority="182" operator="between">
      <formula>1</formula>
      <formula>2</formula>
    </cfRule>
  </conditionalFormatting>
  <conditionalFormatting sqref="H102:H108">
    <cfRule type="cellIs" dxfId="100" priority="180" operator="equal">
      <formula>3</formula>
    </cfRule>
  </conditionalFormatting>
  <conditionalFormatting sqref="H102:H108">
    <cfRule type="cellIs" dxfId="99" priority="178" operator="equal">
      <formula>3</formula>
    </cfRule>
    <cfRule type="cellIs" dxfId="98" priority="179" operator="equal">
      <formula>0</formula>
    </cfRule>
  </conditionalFormatting>
  <conditionalFormatting sqref="H102:H108">
    <cfRule type="cellIs" dxfId="97" priority="177" operator="equal">
      <formula>3</formula>
    </cfRule>
  </conditionalFormatting>
  <conditionalFormatting sqref="H102:H108">
    <cfRule type="cellIs" dxfId="96" priority="176" operator="equal">
      <formula>3</formula>
    </cfRule>
  </conditionalFormatting>
  <conditionalFormatting sqref="P121:P122">
    <cfRule type="cellIs" dxfId="95" priority="142" operator="equal">
      <formula>0</formula>
    </cfRule>
    <cfRule type="cellIs" dxfId="94" priority="143" operator="between">
      <formula>0.0001</formula>
      <formula>0.0279</formula>
    </cfRule>
    <cfRule type="cellIs" dxfId="93" priority="144" operator="between">
      <formula>0.028</formula>
      <formula>0.0419</formula>
    </cfRule>
    <cfRule type="cellIs" dxfId="92" priority="145" operator="between">
      <formula>0.042</formula>
      <formula>0.0559</formula>
    </cfRule>
    <cfRule type="cellIs" dxfId="91" priority="146" operator="between">
      <formula>0.056</formula>
      <formula>0.0699</formula>
    </cfRule>
    <cfRule type="cellIs" dxfId="90" priority="147" operator="equal">
      <formula>0.07</formula>
    </cfRule>
  </conditionalFormatting>
  <conditionalFormatting sqref="P10">
    <cfRule type="cellIs" dxfId="89" priority="97" operator="equal">
      <formula>0</formula>
    </cfRule>
    <cfRule type="cellIs" dxfId="88" priority="98" operator="between">
      <formula>0.0001</formula>
      <formula>0.0299</formula>
    </cfRule>
    <cfRule type="cellIs" dxfId="87" priority="99" operator="between">
      <formula>0.03</formula>
      <formula>0.0599</formula>
    </cfRule>
    <cfRule type="cellIs" dxfId="86" priority="100" operator="between">
      <formula>0.06</formula>
      <formula>0.0799</formula>
    </cfRule>
    <cfRule type="cellIs" dxfId="85" priority="101" operator="between">
      <formula>0.08</formula>
      <formula>0.0999</formula>
    </cfRule>
    <cfRule type="cellIs" dxfId="84" priority="102" operator="equal">
      <formula>0.1</formula>
    </cfRule>
  </conditionalFormatting>
  <conditionalFormatting sqref="O129">
    <cfRule type="cellIs" dxfId="83" priority="91" operator="equal">
      <formula>0</formula>
    </cfRule>
    <cfRule type="cellIs" dxfId="82" priority="92" operator="between">
      <formula>0.01</formula>
      <formula>1.99</formula>
    </cfRule>
    <cfRule type="cellIs" dxfId="81" priority="93" operator="between">
      <formula>2</formula>
      <formula>2.99</formula>
    </cfRule>
    <cfRule type="cellIs" dxfId="80" priority="94" operator="between">
      <formula>3</formula>
      <formula>3.99</formula>
    </cfRule>
    <cfRule type="cellIs" dxfId="79" priority="95" operator="between">
      <formula>4</formula>
      <formula>4.99</formula>
    </cfRule>
    <cfRule type="cellIs" dxfId="78" priority="96" operator="equal">
      <formula>5</formula>
    </cfRule>
  </conditionalFormatting>
  <conditionalFormatting sqref="P129">
    <cfRule type="cellIs" dxfId="77" priority="73" operator="equal">
      <formula>0</formula>
    </cfRule>
    <cfRule type="cellIs" dxfId="76" priority="74" operator="between">
      <formula>0.0001</formula>
      <formula>0.0279</formula>
    </cfRule>
    <cfRule type="cellIs" dxfId="75" priority="75" operator="between">
      <formula>0.028</formula>
      <formula>0.0419</formula>
    </cfRule>
    <cfRule type="cellIs" dxfId="74" priority="76" operator="between">
      <formula>0.042</formula>
      <formula>0.0559</formula>
    </cfRule>
    <cfRule type="cellIs" dxfId="73" priority="77" operator="between">
      <formula>0.056</formula>
      <formula>0.0699</formula>
    </cfRule>
    <cfRule type="cellIs" dxfId="72" priority="78" operator="equal">
      <formula>0.07</formula>
    </cfRule>
  </conditionalFormatting>
  <conditionalFormatting sqref="H34:H42">
    <cfRule type="cellIs" dxfId="71" priority="71" operator="between">
      <formula>4</formula>
      <formula>5</formula>
    </cfRule>
    <cfRule type="cellIs" dxfId="70" priority="72" operator="between">
      <formula>1</formula>
      <formula>2</formula>
    </cfRule>
  </conditionalFormatting>
  <conditionalFormatting sqref="H34:H42">
    <cfRule type="cellIs" dxfId="69" priority="69" operator="equal">
      <formula>3</formula>
    </cfRule>
    <cfRule type="cellIs" dxfId="68" priority="70" operator="equal">
      <formula>0</formula>
    </cfRule>
  </conditionalFormatting>
  <conditionalFormatting sqref="H34:H42">
    <cfRule type="cellIs" dxfId="67" priority="68" operator="equal">
      <formula>3</formula>
    </cfRule>
  </conditionalFormatting>
  <conditionalFormatting sqref="H80">
    <cfRule type="cellIs" dxfId="66" priority="66" operator="between">
      <formula>4</formula>
      <formula>5</formula>
    </cfRule>
    <cfRule type="cellIs" dxfId="65" priority="67" operator="between">
      <formula>1</formula>
      <formula>2</formula>
    </cfRule>
  </conditionalFormatting>
  <conditionalFormatting sqref="H80">
    <cfRule type="cellIs" dxfId="64" priority="64" operator="equal">
      <formula>3</formula>
    </cfRule>
    <cfRule type="cellIs" dxfId="63" priority="65" operator="equal">
      <formula>0</formula>
    </cfRule>
  </conditionalFormatting>
  <conditionalFormatting sqref="H80">
    <cfRule type="cellIs" dxfId="62" priority="63" operator="equal">
      <formula>3</formula>
    </cfRule>
  </conditionalFormatting>
  <conditionalFormatting sqref="H80">
    <cfRule type="cellIs" dxfId="61" priority="62" operator="equal">
      <formula>3</formula>
    </cfRule>
  </conditionalFormatting>
  <conditionalFormatting sqref="H81:H87">
    <cfRule type="cellIs" dxfId="60" priority="60" operator="between">
      <formula>4</formula>
      <formula>5</formula>
    </cfRule>
    <cfRule type="cellIs" dxfId="59" priority="61" operator="between">
      <formula>1</formula>
      <formula>2</formula>
    </cfRule>
  </conditionalFormatting>
  <conditionalFormatting sqref="H81:H87">
    <cfRule type="cellIs" dxfId="58" priority="58" operator="equal">
      <formula>3</formula>
    </cfRule>
    <cfRule type="cellIs" dxfId="57" priority="59" operator="equal">
      <formula>0</formula>
    </cfRule>
  </conditionalFormatting>
  <conditionalFormatting sqref="H81:H87">
    <cfRule type="cellIs" dxfId="56" priority="57" operator="equal">
      <formula>3</formula>
    </cfRule>
  </conditionalFormatting>
  <conditionalFormatting sqref="H81:H87">
    <cfRule type="cellIs" dxfId="55" priority="56" operator="equal">
      <formula>3</formula>
    </cfRule>
  </conditionalFormatting>
  <conditionalFormatting sqref="H111:H118">
    <cfRule type="cellIs" dxfId="54" priority="54" operator="between">
      <formula>4</formula>
      <formula>5</formula>
    </cfRule>
    <cfRule type="cellIs" dxfId="53" priority="55" operator="between">
      <formula>1</formula>
      <formula>2</formula>
    </cfRule>
  </conditionalFormatting>
  <conditionalFormatting sqref="H111:H118">
    <cfRule type="cellIs" dxfId="52" priority="53" operator="equal">
      <formula>3</formula>
    </cfRule>
  </conditionalFormatting>
  <conditionalFormatting sqref="H111:H118">
    <cfRule type="cellIs" dxfId="51" priority="51" operator="equal">
      <formula>3</formula>
    </cfRule>
    <cfRule type="cellIs" dxfId="50" priority="52" operator="equal">
      <formula>0</formula>
    </cfRule>
  </conditionalFormatting>
  <conditionalFormatting sqref="H111:H118">
    <cfRule type="cellIs" dxfId="49" priority="50" operator="equal">
      <formula>3</formula>
    </cfRule>
  </conditionalFormatting>
  <conditionalFormatting sqref="H111:H118">
    <cfRule type="cellIs" dxfId="48" priority="49" operator="equal">
      <formula>3</formula>
    </cfRule>
  </conditionalFormatting>
  <conditionalFormatting sqref="H121:H126">
    <cfRule type="cellIs" dxfId="47" priority="47" operator="between">
      <formula>4</formula>
      <formula>5</formula>
    </cfRule>
    <cfRule type="cellIs" dxfId="46" priority="48" operator="between">
      <formula>1</formula>
      <formula>2</formula>
    </cfRule>
  </conditionalFormatting>
  <conditionalFormatting sqref="H121:H126">
    <cfRule type="cellIs" dxfId="45" priority="45" operator="equal">
      <formula>3</formula>
    </cfRule>
    <cfRule type="cellIs" dxfId="44" priority="46" operator="equal">
      <formula>0</formula>
    </cfRule>
  </conditionalFormatting>
  <conditionalFormatting sqref="H121:H126">
    <cfRule type="cellIs" dxfId="43" priority="44" operator="equal">
      <formula>3</formula>
    </cfRule>
  </conditionalFormatting>
  <conditionalFormatting sqref="H121:H126">
    <cfRule type="cellIs" dxfId="42" priority="42" operator="equal">
      <formula>3</formula>
    </cfRule>
    <cfRule type="cellIs" dxfId="41" priority="43" operator="equal">
      <formula>0</formula>
    </cfRule>
  </conditionalFormatting>
  <conditionalFormatting sqref="H121:H126">
    <cfRule type="cellIs" dxfId="40" priority="41" operator="equal">
      <formula>3</formula>
    </cfRule>
  </conditionalFormatting>
  <conditionalFormatting sqref="H121:H126">
    <cfRule type="cellIs" dxfId="39" priority="40" operator="equal">
      <formula>3</formula>
    </cfRule>
  </conditionalFormatting>
  <conditionalFormatting sqref="H129:H132">
    <cfRule type="cellIs" dxfId="38" priority="38" operator="between">
      <formula>4</formula>
      <formula>5</formula>
    </cfRule>
    <cfRule type="cellIs" dxfId="37" priority="39" operator="between">
      <formula>1</formula>
      <formula>2</formula>
    </cfRule>
  </conditionalFormatting>
  <conditionalFormatting sqref="H129:H132">
    <cfRule type="cellIs" dxfId="36" priority="36" operator="equal">
      <formula>3</formula>
    </cfRule>
    <cfRule type="cellIs" dxfId="35" priority="37" operator="equal">
      <formula>0</formula>
    </cfRule>
  </conditionalFormatting>
  <conditionalFormatting sqref="H129:H132">
    <cfRule type="cellIs" dxfId="34" priority="35" operator="equal">
      <formula>3</formula>
    </cfRule>
  </conditionalFormatting>
  <conditionalFormatting sqref="H129:H132">
    <cfRule type="cellIs" dxfId="33" priority="33" operator="equal">
      <formula>3</formula>
    </cfRule>
    <cfRule type="cellIs" dxfId="32" priority="34" operator="equal">
      <formula>0</formula>
    </cfRule>
  </conditionalFormatting>
  <conditionalFormatting sqref="H129:H132">
    <cfRule type="cellIs" dxfId="31" priority="32" operator="equal">
      <formula>3</formula>
    </cfRule>
  </conditionalFormatting>
  <conditionalFormatting sqref="H129:H132">
    <cfRule type="cellIs" dxfId="30" priority="31" operator="equal">
      <formula>3</formula>
    </cfRule>
  </conditionalFormatting>
  <conditionalFormatting sqref="H141:H148">
    <cfRule type="cellIs" dxfId="29" priority="29" operator="between">
      <formula>4</formula>
      <formula>5</formula>
    </cfRule>
    <cfRule type="cellIs" dxfId="28" priority="30" operator="between">
      <formula>1</formula>
      <formula>2</formula>
    </cfRule>
  </conditionalFormatting>
  <conditionalFormatting sqref="H141:H148">
    <cfRule type="cellIs" dxfId="27" priority="27" operator="equal">
      <formula>3</formula>
    </cfRule>
    <cfRule type="cellIs" dxfId="26" priority="28" operator="equal">
      <formula>0</formula>
    </cfRule>
  </conditionalFormatting>
  <conditionalFormatting sqref="H141:H148">
    <cfRule type="cellIs" dxfId="25" priority="26" operator="equal">
      <formula>3</formula>
    </cfRule>
  </conditionalFormatting>
  <conditionalFormatting sqref="H141:H148">
    <cfRule type="cellIs" dxfId="24" priority="24" operator="equal">
      <formula>3</formula>
    </cfRule>
    <cfRule type="cellIs" dxfId="23" priority="25" operator="equal">
      <formula>0</formula>
    </cfRule>
  </conditionalFormatting>
  <conditionalFormatting sqref="H141:H148">
    <cfRule type="cellIs" dxfId="22" priority="23" operator="equal">
      <formula>3</formula>
    </cfRule>
  </conditionalFormatting>
  <conditionalFormatting sqref="H141:H148">
    <cfRule type="cellIs" dxfId="21" priority="22" operator="equal">
      <formula>3</formula>
    </cfRule>
  </conditionalFormatting>
  <conditionalFormatting sqref="H69:H77">
    <cfRule type="cellIs" dxfId="20" priority="20" operator="between">
      <formula>4</formula>
      <formula>5</formula>
    </cfRule>
    <cfRule type="cellIs" dxfId="19" priority="21" operator="between">
      <formula>1</formula>
      <formula>2</formula>
    </cfRule>
  </conditionalFormatting>
  <conditionalFormatting sqref="H69:H77">
    <cfRule type="cellIs" dxfId="18" priority="18" operator="equal">
      <formula>3</formula>
    </cfRule>
    <cfRule type="cellIs" dxfId="17" priority="19" operator="equal">
      <formula>0</formula>
    </cfRule>
  </conditionalFormatting>
  <conditionalFormatting sqref="H69:H77">
    <cfRule type="cellIs" dxfId="16" priority="17" operator="equal">
      <formula>3</formula>
    </cfRule>
  </conditionalFormatting>
  <conditionalFormatting sqref="H69:H77">
    <cfRule type="cellIs" dxfId="15" priority="16" operator="equal">
      <formula>3</formula>
    </cfRule>
  </conditionalFormatting>
  <conditionalFormatting sqref="H21:H31">
    <cfRule type="cellIs" dxfId="14" priority="14" operator="between">
      <formula>4</formula>
      <formula>5</formula>
    </cfRule>
    <cfRule type="cellIs" dxfId="13" priority="15" operator="between">
      <formula>1</formula>
      <formula>2</formula>
    </cfRule>
  </conditionalFormatting>
  <conditionalFormatting sqref="H21:H31">
    <cfRule type="cellIs" dxfId="12" priority="12" operator="equal">
      <formula>3</formula>
    </cfRule>
    <cfRule type="cellIs" dxfId="11" priority="13" operator="equal">
      <formula>0</formula>
    </cfRule>
  </conditionalFormatting>
  <conditionalFormatting sqref="H21:H31">
    <cfRule type="cellIs" dxfId="10" priority="11" operator="equal">
      <formula>3</formula>
    </cfRule>
  </conditionalFormatting>
  <conditionalFormatting sqref="H45:H55">
    <cfRule type="cellIs" dxfId="9" priority="9" operator="between">
      <formula>4</formula>
      <formula>5</formula>
    </cfRule>
    <cfRule type="cellIs" dxfId="8" priority="10" operator="between">
      <formula>1</formula>
      <formula>2</formula>
    </cfRule>
  </conditionalFormatting>
  <conditionalFormatting sqref="H45:H55">
    <cfRule type="cellIs" dxfId="7" priority="8" operator="equal">
      <formula>3</formula>
    </cfRule>
  </conditionalFormatting>
  <conditionalFormatting sqref="H45:H55">
    <cfRule type="cellIs" dxfId="6" priority="6" operator="equal">
      <formula>3</formula>
    </cfRule>
    <cfRule type="cellIs" dxfId="5" priority="7" operator="equal">
      <formula>0</formula>
    </cfRule>
  </conditionalFormatting>
  <conditionalFormatting sqref="H45:H55">
    <cfRule type="cellIs" dxfId="4" priority="5" operator="equal">
      <formula>3</formula>
    </cfRule>
  </conditionalFormatting>
  <conditionalFormatting sqref="H10:H18">
    <cfRule type="cellIs" dxfId="3" priority="3" operator="between">
      <formula>4</formula>
      <formula>5</formula>
    </cfRule>
    <cfRule type="cellIs" dxfId="2" priority="4" operator="between">
      <formula>1</formula>
      <formula>2</formula>
    </cfRule>
  </conditionalFormatting>
  <conditionalFormatting sqref="H10:H18">
    <cfRule type="cellIs" dxfId="1" priority="1" operator="equal">
      <formula>3</formula>
    </cfRule>
    <cfRule type="cellIs" dxfId="0" priority="2" operator="equal">
      <formula>0</formula>
    </cfRule>
  </conditionalFormatting>
  <dataValidations xWindow="358" yWindow="422" count="6">
    <dataValidation allowBlank="1" showErrorMessage="1" promptTitle="ALIMENTOS PARA CAMBIAR" prompt="Digite los alimentos que deberían cambiarse en el paquete._x000a_" sqref="F136:G136 F141:F148 G141:G144 G146:G148 F49:F51 G65 F111:F114 G111:G112 F77:G77 Q111:Q118 Q121:Q126 F116:F118 G115:G118 F71:F74 F129:F132 Q141:Q148 G62 F53:G55 Q133:Q138 F121:G126 F137:F138 F134:F135 F82:F84 F86:F87 G87"/>
    <dataValidation allowBlank="1" showErrorMessage="1" errorTitle="ERROR" error="Debe digitar sólo:_x000a_1:Buena_x000a_2:Regular_x000a_3:Mala" promptTitle="CALIDAD PAQUETES" prompt="Digitar sólo:_x000a_1:Buena_x000a_2:Regular_x000a_3:Mala" sqref="G41:G42"/>
    <dataValidation allowBlank="1" showErrorMessage="1" errorTitle="ERROR" error="Debe digitar sólo_x000a_1:Si ó_x000a_2:No_x000a_" promptTitle="CRITERIO DE EDAD" prompt="Digite:_x000a_1:Si_x000a_2:No" sqref="G11 G46 G35 G23"/>
    <dataValidation allowBlank="1" showErrorMessage="1" errorTitle="ERROR" error="Debe digitar sólo_x000a_1:Si ó_x000a_2:No_x000a_" promptTitle="NINEL DE SISBEN 1 ó 2" prompt="Digite:_x000a_1:Si_x000a_2:No" sqref="G17"/>
    <dataValidation allowBlank="1" showErrorMessage="1" sqref="G29:G31 G24"/>
    <dataValidation type="whole" allowBlank="1" showInputMessage="1" showErrorMessage="1" errorTitle="ERROR" error="Debe digitar sólo_x000a_1,2,3,4,5._x000a_" promptTitle="DIGITE:" prompt="1: Muy deficiente_x000a_2: Deficiente_x000a_3: Aceptable_x000a_4: Satisfactorio_x000a_5: Sobresaliente" sqref="H81:H87 H21:H31 H129:H138 H45:H55 H58:H66 H141:H148 H34:H42 H90:H99 H102:H108 H69:H77 H111:H118 H121:H126 H10:H18">
      <formula1>1</formula1>
      <formula2>5</formula2>
    </dataValidation>
  </dataValidations>
  <printOptions verticalCentered="1"/>
  <pageMargins left="0.19685039370078741" right="0.19685039370078741" top="0.19685039370078741" bottom="0.19685039370078741" header="0" footer="0.39370078740157483"/>
  <pageSetup scale="75" orientation="landscape" horizontalDpi="300" verticalDpi="300" r:id="rId1"/>
  <rowBreaks count="13" manualBreakCount="13">
    <brk id="14" max="17" man="1"/>
    <brk id="22" max="17" man="1"/>
    <brk id="30" max="17" man="1"/>
    <brk id="70" max="17" man="1"/>
    <brk id="77" max="17" man="1"/>
    <brk id="86" max="17" man="1"/>
    <brk id="96" max="17" man="1"/>
    <brk id="105" max="17" man="1"/>
    <brk id="114" max="17" man="1"/>
    <brk id="122" max="17" man="1"/>
    <brk id="129" max="17" man="1"/>
    <brk id="134" max="17" man="1"/>
    <brk id="143" max="17" man="1"/>
  </rowBreaks>
  <ignoredErrors>
    <ignoredError sqref="Q8" emptyCellReference="1"/>
  </ignoredErrors>
  <drawing r:id="rId2"/>
  <legacyDrawing r:id="rId3"/>
  <extLst>
    <ext xmlns:x14="http://schemas.microsoft.com/office/spreadsheetml/2009/9/main" uri="{CCE6A557-97BC-4b89-ADB6-D9C93CAAB3DF}">
      <x14:dataValidations xmlns:xm="http://schemas.microsoft.com/office/excel/2006/main" xWindow="358" yWindow="422" count="1">
        <x14:dataValidation type="list" allowBlank="1" showInputMessage="1" showErrorMessage="1">
          <x14:formula1>
            <xm:f>EAPB!$A$2:$A$23</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5"/>
  <sheetViews>
    <sheetView workbookViewId="0">
      <selection activeCell="A32" sqref="A32"/>
    </sheetView>
  </sheetViews>
  <sheetFormatPr baseColWidth="10" defaultRowHeight="15" x14ac:dyDescent="0.25"/>
  <cols>
    <col min="1" max="1" width="38.28515625" customWidth="1"/>
    <col min="3" max="3" width="14.7109375" customWidth="1"/>
    <col min="5" max="5" width="11.42578125" style="3"/>
  </cols>
  <sheetData>
    <row r="1" spans="1:7" x14ac:dyDescent="0.25">
      <c r="A1" s="2" t="s">
        <v>60</v>
      </c>
      <c r="B1" s="2" t="s">
        <v>59</v>
      </c>
      <c r="C1" s="2" t="s">
        <v>115</v>
      </c>
      <c r="E1" s="3" t="s">
        <v>124</v>
      </c>
    </row>
    <row r="2" spans="1:7" x14ac:dyDescent="0.25">
      <c r="A2" s="21" t="s">
        <v>113</v>
      </c>
      <c r="B2" s="22" t="s">
        <v>70</v>
      </c>
      <c r="C2" s="16" t="s">
        <v>0</v>
      </c>
      <c r="E2" s="3" t="s">
        <v>218</v>
      </c>
      <c r="G2" s="4" t="s">
        <v>116</v>
      </c>
    </row>
    <row r="3" spans="1:7" x14ac:dyDescent="0.25">
      <c r="A3" s="21" t="s">
        <v>106</v>
      </c>
      <c r="B3" s="22" t="s">
        <v>64</v>
      </c>
      <c r="C3" s="16" t="s">
        <v>0</v>
      </c>
      <c r="E3" s="3" t="s">
        <v>219</v>
      </c>
      <c r="G3" t="s">
        <v>0</v>
      </c>
    </row>
    <row r="4" spans="1:7" x14ac:dyDescent="0.25">
      <c r="A4" s="23" t="s">
        <v>107</v>
      </c>
      <c r="B4" s="23" t="s">
        <v>66</v>
      </c>
      <c r="C4" s="16" t="s">
        <v>0</v>
      </c>
      <c r="E4" s="3" t="s">
        <v>220</v>
      </c>
      <c r="G4" s="4" t="s">
        <v>186</v>
      </c>
    </row>
    <row r="5" spans="1:7" x14ac:dyDescent="0.25">
      <c r="A5" s="21" t="s">
        <v>108</v>
      </c>
      <c r="B5" s="22" t="s">
        <v>69</v>
      </c>
      <c r="C5" s="16" t="s">
        <v>0</v>
      </c>
      <c r="E5" s="3" t="s">
        <v>221</v>
      </c>
    </row>
    <row r="6" spans="1:7" x14ac:dyDescent="0.25">
      <c r="A6" s="23" t="s">
        <v>109</v>
      </c>
      <c r="B6" s="23" t="s">
        <v>65</v>
      </c>
      <c r="C6" s="16" t="s">
        <v>0</v>
      </c>
      <c r="E6" s="3" t="s">
        <v>222</v>
      </c>
    </row>
    <row r="7" spans="1:7" x14ac:dyDescent="0.25">
      <c r="A7" s="23" t="s">
        <v>110</v>
      </c>
      <c r="B7" s="23" t="s">
        <v>68</v>
      </c>
      <c r="C7" s="16" t="s">
        <v>0</v>
      </c>
      <c r="E7" s="3" t="s">
        <v>223</v>
      </c>
    </row>
    <row r="8" spans="1:7" x14ac:dyDescent="0.25">
      <c r="A8" s="24" t="s">
        <v>111</v>
      </c>
      <c r="B8" s="22" t="s">
        <v>71</v>
      </c>
      <c r="C8" s="16" t="s">
        <v>0</v>
      </c>
      <c r="E8" s="3" t="s">
        <v>224</v>
      </c>
    </row>
    <row r="9" spans="1:7" x14ac:dyDescent="0.25">
      <c r="A9" s="24" t="s">
        <v>112</v>
      </c>
      <c r="B9" s="22" t="s">
        <v>67</v>
      </c>
      <c r="C9" s="16" t="s">
        <v>0</v>
      </c>
      <c r="E9" s="3" t="s">
        <v>225</v>
      </c>
    </row>
    <row r="10" spans="1:7" x14ac:dyDescent="0.25">
      <c r="A10" s="24" t="s">
        <v>73</v>
      </c>
      <c r="B10" s="25" t="s">
        <v>72</v>
      </c>
      <c r="C10" s="16" t="s">
        <v>116</v>
      </c>
      <c r="E10" s="3" t="s">
        <v>226</v>
      </c>
    </row>
    <row r="11" spans="1:7" x14ac:dyDescent="0.25">
      <c r="A11" s="24" t="s">
        <v>114</v>
      </c>
      <c r="B11" s="25" t="s">
        <v>74</v>
      </c>
      <c r="C11" s="16" t="s">
        <v>116</v>
      </c>
      <c r="E11" s="3" t="s">
        <v>227</v>
      </c>
    </row>
    <row r="12" spans="1:7" ht="15" customHeight="1" x14ac:dyDescent="0.25">
      <c r="A12" s="24" t="s">
        <v>76</v>
      </c>
      <c r="B12" s="25" t="s">
        <v>75</v>
      </c>
      <c r="C12" s="16" t="s">
        <v>116</v>
      </c>
      <c r="E12" s="3" t="s">
        <v>228</v>
      </c>
    </row>
    <row r="13" spans="1:7" ht="15" customHeight="1" x14ac:dyDescent="0.25">
      <c r="A13" s="24" t="s">
        <v>78</v>
      </c>
      <c r="B13" s="25" t="s">
        <v>77</v>
      </c>
      <c r="C13" s="16" t="s">
        <v>116</v>
      </c>
      <c r="E13" s="3" t="s">
        <v>229</v>
      </c>
    </row>
    <row r="14" spans="1:7" x14ac:dyDescent="0.25">
      <c r="A14" s="24" t="s">
        <v>79</v>
      </c>
      <c r="B14" s="25" t="s">
        <v>61</v>
      </c>
      <c r="C14" s="16" t="s">
        <v>116</v>
      </c>
      <c r="E14" s="3" t="s">
        <v>230</v>
      </c>
    </row>
    <row r="15" spans="1:7" x14ac:dyDescent="0.25">
      <c r="A15" s="24" t="s">
        <v>81</v>
      </c>
      <c r="B15" s="25" t="s">
        <v>80</v>
      </c>
      <c r="C15" s="16" t="s">
        <v>116</v>
      </c>
      <c r="E15" s="3" t="s">
        <v>231</v>
      </c>
    </row>
    <row r="16" spans="1:7" x14ac:dyDescent="0.25">
      <c r="A16" s="24" t="s">
        <v>83</v>
      </c>
      <c r="B16" s="25" t="s">
        <v>82</v>
      </c>
      <c r="C16" s="16" t="s">
        <v>116</v>
      </c>
      <c r="E16" s="3" t="s">
        <v>232</v>
      </c>
    </row>
    <row r="17" spans="1:5" ht="15" customHeight="1" x14ac:dyDescent="0.25">
      <c r="A17" s="24" t="s">
        <v>84</v>
      </c>
      <c r="B17" s="25" t="s">
        <v>62</v>
      </c>
      <c r="C17" s="16" t="s">
        <v>116</v>
      </c>
      <c r="E17" s="3" t="s">
        <v>233</v>
      </c>
    </row>
    <row r="18" spans="1:5" ht="15" customHeight="1" x14ac:dyDescent="0.25">
      <c r="A18" s="24" t="s">
        <v>86</v>
      </c>
      <c r="B18" s="25" t="s">
        <v>85</v>
      </c>
      <c r="C18" s="16" t="s">
        <v>116</v>
      </c>
      <c r="E18" s="3" t="s">
        <v>234</v>
      </c>
    </row>
    <row r="19" spans="1:5" ht="15" customHeight="1" x14ac:dyDescent="0.25">
      <c r="A19" s="24" t="s">
        <v>88</v>
      </c>
      <c r="B19" s="25" t="s">
        <v>87</v>
      </c>
      <c r="C19" s="16" t="s">
        <v>116</v>
      </c>
      <c r="E19" s="3" t="s">
        <v>235</v>
      </c>
    </row>
    <row r="20" spans="1:5" ht="15" customHeight="1" x14ac:dyDescent="0.25">
      <c r="A20" s="24" t="s">
        <v>90</v>
      </c>
      <c r="B20" s="25" t="s">
        <v>89</v>
      </c>
      <c r="C20" s="16" t="s">
        <v>116</v>
      </c>
      <c r="E20" s="3" t="s">
        <v>6</v>
      </c>
    </row>
    <row r="21" spans="1:5" x14ac:dyDescent="0.25">
      <c r="A21" s="24" t="s">
        <v>92</v>
      </c>
      <c r="B21" s="25" t="s">
        <v>91</v>
      </c>
      <c r="C21" s="16" t="s">
        <v>116</v>
      </c>
      <c r="E21" s="3" t="s">
        <v>7</v>
      </c>
    </row>
    <row r="22" spans="1:5" x14ac:dyDescent="0.25">
      <c r="A22" s="24" t="s">
        <v>94</v>
      </c>
      <c r="B22" s="25" t="s">
        <v>93</v>
      </c>
      <c r="C22" s="16" t="s">
        <v>116</v>
      </c>
      <c r="E22" s="3" t="s">
        <v>8</v>
      </c>
    </row>
    <row r="23" spans="1:5" ht="15" customHeight="1" x14ac:dyDescent="0.25">
      <c r="A23" s="24" t="s">
        <v>96</v>
      </c>
      <c r="B23" s="25" t="s">
        <v>95</v>
      </c>
      <c r="C23" s="16" t="s">
        <v>116</v>
      </c>
      <c r="E23" s="3" t="s">
        <v>9</v>
      </c>
    </row>
    <row r="24" spans="1:5" ht="15" customHeight="1" x14ac:dyDescent="0.25">
      <c r="A24" s="24" t="s">
        <v>98</v>
      </c>
      <c r="B24" s="25" t="s">
        <v>97</v>
      </c>
      <c r="C24" s="16" t="s">
        <v>116</v>
      </c>
      <c r="E24" s="3" t="s">
        <v>10</v>
      </c>
    </row>
    <row r="25" spans="1:5" x14ac:dyDescent="0.25">
      <c r="A25" s="24" t="s">
        <v>100</v>
      </c>
      <c r="B25" s="25" t="s">
        <v>99</v>
      </c>
      <c r="C25" s="16" t="s">
        <v>116</v>
      </c>
      <c r="E25" s="3" t="s">
        <v>11</v>
      </c>
    </row>
    <row r="26" spans="1:5" x14ac:dyDescent="0.25">
      <c r="A26" s="24" t="s">
        <v>102</v>
      </c>
      <c r="B26" s="25" t="s">
        <v>101</v>
      </c>
      <c r="C26" s="16" t="s">
        <v>116</v>
      </c>
      <c r="E26" s="3" t="s">
        <v>12</v>
      </c>
    </row>
    <row r="27" spans="1:5" x14ac:dyDescent="0.25">
      <c r="A27" s="24" t="s">
        <v>103</v>
      </c>
      <c r="B27" s="25" t="s">
        <v>63</v>
      </c>
      <c r="C27" s="16" t="s">
        <v>116</v>
      </c>
      <c r="E27" s="3" t="s">
        <v>13</v>
      </c>
    </row>
    <row r="28" spans="1:5" x14ac:dyDescent="0.25">
      <c r="A28" s="24" t="s">
        <v>105</v>
      </c>
      <c r="B28" s="25" t="s">
        <v>104</v>
      </c>
      <c r="C28" s="16" t="s">
        <v>116</v>
      </c>
      <c r="E28" s="3" t="s">
        <v>14</v>
      </c>
    </row>
    <row r="29" spans="1:5" x14ac:dyDescent="0.25">
      <c r="E29" s="3" t="s">
        <v>15</v>
      </c>
    </row>
    <row r="30" spans="1:5" x14ac:dyDescent="0.25">
      <c r="E30" s="3" t="s">
        <v>16</v>
      </c>
    </row>
    <row r="31" spans="1:5" x14ac:dyDescent="0.25">
      <c r="E31" s="3" t="s">
        <v>17</v>
      </c>
    </row>
    <row r="32" spans="1:5" x14ac:dyDescent="0.25">
      <c r="E32" s="3" t="s">
        <v>18</v>
      </c>
    </row>
    <row r="33" spans="5:5" x14ac:dyDescent="0.25">
      <c r="E33" s="3" t="s">
        <v>19</v>
      </c>
    </row>
    <row r="34" spans="5:5" x14ac:dyDescent="0.25">
      <c r="E34" s="3" t="s">
        <v>20</v>
      </c>
    </row>
    <row r="35" spans="5:5" x14ac:dyDescent="0.25">
      <c r="E35" s="3" t="s">
        <v>21</v>
      </c>
    </row>
    <row r="36" spans="5:5" x14ac:dyDescent="0.25">
      <c r="E36" s="3" t="s">
        <v>22</v>
      </c>
    </row>
    <row r="37" spans="5:5" x14ac:dyDescent="0.25">
      <c r="E37" s="3" t="s">
        <v>23</v>
      </c>
    </row>
    <row r="38" spans="5:5" x14ac:dyDescent="0.25">
      <c r="E38" s="3" t="s">
        <v>236</v>
      </c>
    </row>
    <row r="39" spans="5:5" x14ac:dyDescent="0.25">
      <c r="E39" s="3" t="s">
        <v>237</v>
      </c>
    </row>
    <row r="40" spans="5:5" x14ac:dyDescent="0.25">
      <c r="E40" s="3" t="s">
        <v>238</v>
      </c>
    </row>
    <row r="41" spans="5:5" x14ac:dyDescent="0.25">
      <c r="E41" s="3" t="s">
        <v>24</v>
      </c>
    </row>
    <row r="42" spans="5:5" x14ac:dyDescent="0.25">
      <c r="E42" s="3" t="s">
        <v>25</v>
      </c>
    </row>
    <row r="43" spans="5:5" x14ac:dyDescent="0.25">
      <c r="E43" s="3" t="s">
        <v>26</v>
      </c>
    </row>
    <row r="44" spans="5:5" x14ac:dyDescent="0.25">
      <c r="E44" s="3" t="s">
        <v>27</v>
      </c>
    </row>
    <row r="45" spans="5:5" x14ac:dyDescent="0.25">
      <c r="E45" s="3" t="s">
        <v>28</v>
      </c>
    </row>
    <row r="46" spans="5:5" x14ac:dyDescent="0.25">
      <c r="E46" s="3" t="s">
        <v>239</v>
      </c>
    </row>
    <row r="47" spans="5:5" x14ac:dyDescent="0.25">
      <c r="E47" s="3" t="s">
        <v>240</v>
      </c>
    </row>
    <row r="48" spans="5:5" x14ac:dyDescent="0.25">
      <c r="E48" s="3" t="s">
        <v>241</v>
      </c>
    </row>
    <row r="49" spans="5:5" x14ac:dyDescent="0.25">
      <c r="E49" s="3" t="s">
        <v>242</v>
      </c>
    </row>
    <row r="50" spans="5:5" x14ac:dyDescent="0.25">
      <c r="E50" s="3" t="s">
        <v>29</v>
      </c>
    </row>
    <row r="51" spans="5:5" x14ac:dyDescent="0.25">
      <c r="E51" s="3" t="s">
        <v>30</v>
      </c>
    </row>
    <row r="52" spans="5:5" x14ac:dyDescent="0.25">
      <c r="E52" s="3" t="s">
        <v>31</v>
      </c>
    </row>
    <row r="53" spans="5:5" x14ac:dyDescent="0.25">
      <c r="E53" s="3" t="s">
        <v>32</v>
      </c>
    </row>
    <row r="54" spans="5:5" x14ac:dyDescent="0.25">
      <c r="E54" s="3" t="s">
        <v>33</v>
      </c>
    </row>
    <row r="55" spans="5:5" x14ac:dyDescent="0.25">
      <c r="E55" s="3" t="s">
        <v>34</v>
      </c>
    </row>
    <row r="56" spans="5:5" x14ac:dyDescent="0.25">
      <c r="E56" s="3" t="s">
        <v>35</v>
      </c>
    </row>
    <row r="57" spans="5:5" x14ac:dyDescent="0.25">
      <c r="E57" s="3" t="s">
        <v>36</v>
      </c>
    </row>
    <row r="58" spans="5:5" x14ac:dyDescent="0.25">
      <c r="E58" s="3" t="s">
        <v>324</v>
      </c>
    </row>
    <row r="59" spans="5:5" x14ac:dyDescent="0.25">
      <c r="E59" s="3" t="s">
        <v>37</v>
      </c>
    </row>
    <row r="60" spans="5:5" x14ac:dyDescent="0.25">
      <c r="E60" s="3" t="s">
        <v>38</v>
      </c>
    </row>
    <row r="61" spans="5:5" x14ac:dyDescent="0.25">
      <c r="E61" s="3" t="s">
        <v>39</v>
      </c>
    </row>
    <row r="62" spans="5:5" x14ac:dyDescent="0.25">
      <c r="E62" s="3" t="s">
        <v>40</v>
      </c>
    </row>
    <row r="63" spans="5:5" x14ac:dyDescent="0.25">
      <c r="E63" s="3" t="s">
        <v>41</v>
      </c>
    </row>
    <row r="64" spans="5:5" x14ac:dyDescent="0.25">
      <c r="E64" s="3" t="s">
        <v>42</v>
      </c>
    </row>
    <row r="65" spans="5:5" x14ac:dyDescent="0.25">
      <c r="E65" s="3" t="s">
        <v>43</v>
      </c>
    </row>
    <row r="66" spans="5:5" x14ac:dyDescent="0.25">
      <c r="E66" s="3" t="s">
        <v>44</v>
      </c>
    </row>
    <row r="67" spans="5:5" x14ac:dyDescent="0.25">
      <c r="E67" s="3" t="s">
        <v>45</v>
      </c>
    </row>
    <row r="68" spans="5:5" x14ac:dyDescent="0.25">
      <c r="E68" s="3" t="s">
        <v>46</v>
      </c>
    </row>
    <row r="69" spans="5:5" x14ac:dyDescent="0.25">
      <c r="E69" s="3" t="s">
        <v>47</v>
      </c>
    </row>
    <row r="70" spans="5:5" x14ac:dyDescent="0.25">
      <c r="E70" s="3" t="s">
        <v>48</v>
      </c>
    </row>
    <row r="71" spans="5:5" x14ac:dyDescent="0.25">
      <c r="E71" s="3" t="s">
        <v>49</v>
      </c>
    </row>
    <row r="72" spans="5:5" x14ac:dyDescent="0.25">
      <c r="E72" s="3" t="s">
        <v>50</v>
      </c>
    </row>
    <row r="73" spans="5:5" x14ac:dyDescent="0.25">
      <c r="E73" s="3" t="s">
        <v>51</v>
      </c>
    </row>
    <row r="74" spans="5:5" x14ac:dyDescent="0.25">
      <c r="E74" s="3" t="s">
        <v>52</v>
      </c>
    </row>
    <row r="75" spans="5:5" x14ac:dyDescent="0.25">
      <c r="E75" s="3" t="s">
        <v>243</v>
      </c>
    </row>
    <row r="76" spans="5:5" x14ac:dyDescent="0.25">
      <c r="E76" s="3" t="s">
        <v>244</v>
      </c>
    </row>
    <row r="77" spans="5:5" x14ac:dyDescent="0.25">
      <c r="E77" s="3" t="s">
        <v>53</v>
      </c>
    </row>
    <row r="78" spans="5:5" x14ac:dyDescent="0.25">
      <c r="E78" s="3" t="s">
        <v>54</v>
      </c>
    </row>
    <row r="79" spans="5:5" x14ac:dyDescent="0.25">
      <c r="E79" s="3" t="s">
        <v>55</v>
      </c>
    </row>
    <row r="80" spans="5:5" x14ac:dyDescent="0.25">
      <c r="E80" s="3" t="s">
        <v>56</v>
      </c>
    </row>
    <row r="81" spans="5:5" x14ac:dyDescent="0.25">
      <c r="E81" s="3" t="s">
        <v>57</v>
      </c>
    </row>
    <row r="82" spans="5:5" x14ac:dyDescent="0.25">
      <c r="E82" s="3" t="s">
        <v>58</v>
      </c>
    </row>
    <row r="83" spans="5:5" x14ac:dyDescent="0.25">
      <c r="E83" s="3" t="s">
        <v>117</v>
      </c>
    </row>
    <row r="84" spans="5:5" x14ac:dyDescent="0.25">
      <c r="E84" s="3" t="s">
        <v>118</v>
      </c>
    </row>
    <row r="85" spans="5:5" x14ac:dyDescent="0.25">
      <c r="E85" s="3" t="s">
        <v>119</v>
      </c>
    </row>
    <row r="86" spans="5:5" x14ac:dyDescent="0.25">
      <c r="E86" s="3" t="s">
        <v>120</v>
      </c>
    </row>
    <row r="87" spans="5:5" x14ac:dyDescent="0.25">
      <c r="E87" s="3" t="s">
        <v>121</v>
      </c>
    </row>
    <row r="88" spans="5:5" x14ac:dyDescent="0.25">
      <c r="E88" s="3" t="s">
        <v>122</v>
      </c>
    </row>
    <row r="89" spans="5:5" x14ac:dyDescent="0.25">
      <c r="E89" s="3" t="s">
        <v>123</v>
      </c>
    </row>
    <row r="90" spans="5:5" x14ac:dyDescent="0.25">
      <c r="E90" s="3" t="s">
        <v>346</v>
      </c>
    </row>
    <row r="91" spans="5:5" x14ac:dyDescent="0.25">
      <c r="E91" s="3" t="s">
        <v>245</v>
      </c>
    </row>
    <row r="92" spans="5:5" x14ac:dyDescent="0.25">
      <c r="E92" s="3" t="s">
        <v>246</v>
      </c>
    </row>
    <row r="93" spans="5:5" x14ac:dyDescent="0.25">
      <c r="E93" s="3" t="s">
        <v>247</v>
      </c>
    </row>
    <row r="94" spans="5:5" x14ac:dyDescent="0.25">
      <c r="E94" s="3" t="s">
        <v>248</v>
      </c>
    </row>
    <row r="95" spans="5:5" x14ac:dyDescent="0.25">
      <c r="E95" s="3" t="s">
        <v>249</v>
      </c>
    </row>
    <row r="96" spans="5:5" x14ac:dyDescent="0.25">
      <c r="E96" s="3" t="s">
        <v>250</v>
      </c>
    </row>
    <row r="97" spans="5:5" x14ac:dyDescent="0.25">
      <c r="E97" s="3" t="s">
        <v>251</v>
      </c>
    </row>
    <row r="98" spans="5:5" x14ac:dyDescent="0.25">
      <c r="E98" s="3" t="s">
        <v>252</v>
      </c>
    </row>
    <row r="99" spans="5:5" x14ac:dyDescent="0.25">
      <c r="E99" s="3" t="s">
        <v>253</v>
      </c>
    </row>
    <row r="100" spans="5:5" x14ac:dyDescent="0.25">
      <c r="E100" s="3" t="s">
        <v>254</v>
      </c>
    </row>
    <row r="101" spans="5:5" x14ac:dyDescent="0.25">
      <c r="E101" s="3" t="s">
        <v>255</v>
      </c>
    </row>
    <row r="102" spans="5:5" x14ac:dyDescent="0.25">
      <c r="E102" s="3" t="s">
        <v>256</v>
      </c>
    </row>
    <row r="103" spans="5:5" x14ac:dyDescent="0.25">
      <c r="E103" s="3" t="s">
        <v>257</v>
      </c>
    </row>
    <row r="104" spans="5:5" x14ac:dyDescent="0.25">
      <c r="E104" s="3" t="s">
        <v>258</v>
      </c>
    </row>
    <row r="105" spans="5:5" x14ac:dyDescent="0.25">
      <c r="E105" s="3" t="s">
        <v>352</v>
      </c>
    </row>
    <row r="106" spans="5:5" x14ac:dyDescent="0.25">
      <c r="E106" s="3" t="s">
        <v>353</v>
      </c>
    </row>
    <row r="107" spans="5:5" x14ac:dyDescent="0.25">
      <c r="E107" s="3" t="s">
        <v>354</v>
      </c>
    </row>
    <row r="108" spans="5:5" x14ac:dyDescent="0.25">
      <c r="E108" s="3" t="s">
        <v>331</v>
      </c>
    </row>
    <row r="109" spans="5:5" x14ac:dyDescent="0.25">
      <c r="E109" s="3" t="s">
        <v>332</v>
      </c>
    </row>
    <row r="110" spans="5:5" x14ac:dyDescent="0.25">
      <c r="E110" s="3" t="s">
        <v>333</v>
      </c>
    </row>
    <row r="111" spans="5:5" x14ac:dyDescent="0.25">
      <c r="E111" s="3" t="s">
        <v>334</v>
      </c>
    </row>
    <row r="112" spans="5:5" x14ac:dyDescent="0.25">
      <c r="E112" s="3" t="s">
        <v>335</v>
      </c>
    </row>
    <row r="113" spans="5:5" x14ac:dyDescent="0.25">
      <c r="E113" s="3" t="s">
        <v>336</v>
      </c>
    </row>
    <row r="114" spans="5:5" x14ac:dyDescent="0.25">
      <c r="E114" s="3" t="s">
        <v>337</v>
      </c>
    </row>
    <row r="115" spans="5:5" x14ac:dyDescent="0.25">
      <c r="E115" s="3" t="s">
        <v>338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A24" sqref="A24:XFD25"/>
    </sheetView>
  </sheetViews>
  <sheetFormatPr baseColWidth="10" defaultRowHeight="15" x14ac:dyDescent="0.25"/>
  <cols>
    <col min="1" max="1" width="47.28515625" style="4" bestFit="1" customWidth="1"/>
    <col min="2" max="2" width="7.7109375" style="4" bestFit="1" customWidth="1"/>
    <col min="3" max="3" width="12.140625" style="4" bestFit="1" customWidth="1"/>
    <col min="4" max="5" width="11.42578125" style="4"/>
    <col min="7" max="16384" width="11.42578125" style="4"/>
  </cols>
  <sheetData>
    <row r="1" spans="1:3" x14ac:dyDescent="0.25">
      <c r="A1" s="17" t="s">
        <v>187</v>
      </c>
      <c r="B1" s="17" t="s">
        <v>59</v>
      </c>
      <c r="C1" s="17" t="s">
        <v>115</v>
      </c>
    </row>
    <row r="2" spans="1:3" x14ac:dyDescent="0.25">
      <c r="A2" s="18" t="s">
        <v>168</v>
      </c>
      <c r="B2" s="5" t="s">
        <v>71</v>
      </c>
      <c r="C2" s="19" t="s">
        <v>0</v>
      </c>
    </row>
    <row r="3" spans="1:3" x14ac:dyDescent="0.25">
      <c r="A3" s="18" t="s">
        <v>169</v>
      </c>
      <c r="B3" s="7" t="s">
        <v>61</v>
      </c>
      <c r="C3" s="19" t="s">
        <v>116</v>
      </c>
    </row>
    <row r="4" spans="1:3" x14ac:dyDescent="0.25">
      <c r="A4" s="18" t="s">
        <v>170</v>
      </c>
      <c r="B4" s="6" t="s">
        <v>66</v>
      </c>
      <c r="C4" s="19" t="s">
        <v>0</v>
      </c>
    </row>
    <row r="5" spans="1:3" x14ac:dyDescent="0.25">
      <c r="A5" s="18" t="s">
        <v>171</v>
      </c>
      <c r="B5" s="7" t="s">
        <v>93</v>
      </c>
      <c r="C5" s="19" t="s">
        <v>116</v>
      </c>
    </row>
    <row r="6" spans="1:3" x14ac:dyDescent="0.25">
      <c r="A6" s="20" t="s">
        <v>172</v>
      </c>
      <c r="B6" s="5" t="s">
        <v>64</v>
      </c>
      <c r="C6" s="19" t="s">
        <v>0</v>
      </c>
    </row>
    <row r="7" spans="1:3" x14ac:dyDescent="0.25">
      <c r="A7" s="18" t="s">
        <v>173</v>
      </c>
      <c r="B7" s="7" t="s">
        <v>99</v>
      </c>
      <c r="C7" s="19" t="s">
        <v>116</v>
      </c>
    </row>
    <row r="8" spans="1:3" x14ac:dyDescent="0.25">
      <c r="A8" s="20" t="s">
        <v>174</v>
      </c>
      <c r="B8" s="5" t="s">
        <v>69</v>
      </c>
      <c r="C8" s="19" t="s">
        <v>0</v>
      </c>
    </row>
    <row r="9" spans="1:3" x14ac:dyDescent="0.25">
      <c r="A9" s="18" t="s">
        <v>175</v>
      </c>
      <c r="B9" s="7" t="s">
        <v>185</v>
      </c>
      <c r="C9" s="19" t="s">
        <v>116</v>
      </c>
    </row>
    <row r="10" spans="1:3" x14ac:dyDescent="0.25">
      <c r="A10" s="18" t="s">
        <v>176</v>
      </c>
      <c r="B10" s="7" t="s">
        <v>72</v>
      </c>
      <c r="C10" s="19" t="s">
        <v>116</v>
      </c>
    </row>
    <row r="11" spans="1:3" x14ac:dyDescent="0.25">
      <c r="A11" s="18" t="s">
        <v>177</v>
      </c>
      <c r="B11" s="7" t="s">
        <v>89</v>
      </c>
      <c r="C11" s="19" t="s">
        <v>116</v>
      </c>
    </row>
    <row r="12" spans="1:3" x14ac:dyDescent="0.25">
      <c r="A12" s="18" t="s">
        <v>178</v>
      </c>
      <c r="B12" s="7" t="s">
        <v>74</v>
      </c>
      <c r="C12" s="19" t="s">
        <v>116</v>
      </c>
    </row>
    <row r="13" spans="1:3" x14ac:dyDescent="0.25">
      <c r="A13" s="18" t="s">
        <v>179</v>
      </c>
      <c r="B13" s="8" t="s">
        <v>187</v>
      </c>
      <c r="C13" s="19" t="s">
        <v>186</v>
      </c>
    </row>
    <row r="14" spans="1:3" x14ac:dyDescent="0.25">
      <c r="A14" s="18" t="s">
        <v>549</v>
      </c>
      <c r="B14" s="7" t="s">
        <v>551</v>
      </c>
      <c r="C14" s="19" t="s">
        <v>186</v>
      </c>
    </row>
    <row r="15" spans="1:3" x14ac:dyDescent="0.25">
      <c r="A15" s="18" t="s">
        <v>180</v>
      </c>
      <c r="B15" s="7" t="s">
        <v>104</v>
      </c>
      <c r="C15" s="19" t="s">
        <v>116</v>
      </c>
    </row>
    <row r="16" spans="1:3" x14ac:dyDescent="0.25">
      <c r="A16" s="18" t="s">
        <v>181</v>
      </c>
      <c r="B16" s="8" t="s">
        <v>187</v>
      </c>
      <c r="C16" s="19" t="s">
        <v>186</v>
      </c>
    </row>
    <row r="17" spans="1:3" ht="30" x14ac:dyDescent="0.25">
      <c r="A17" s="18" t="s">
        <v>182</v>
      </c>
      <c r="B17" s="8" t="s">
        <v>187</v>
      </c>
      <c r="C17" s="19" t="s">
        <v>186</v>
      </c>
    </row>
    <row r="18" spans="1:3" x14ac:dyDescent="0.25">
      <c r="A18" s="18" t="s">
        <v>183</v>
      </c>
      <c r="B18" s="7" t="s">
        <v>77</v>
      </c>
      <c r="C18" s="19" t="s">
        <v>116</v>
      </c>
    </row>
    <row r="19" spans="1:3" x14ac:dyDescent="0.25">
      <c r="A19" s="18" t="s">
        <v>184</v>
      </c>
      <c r="B19" s="7" t="s">
        <v>80</v>
      </c>
      <c r="C19" s="19" t="s">
        <v>116</v>
      </c>
    </row>
    <row r="20" spans="1:3" x14ac:dyDescent="0.25">
      <c r="A20" s="20" t="s">
        <v>329</v>
      </c>
      <c r="B20" s="5" t="s">
        <v>374</v>
      </c>
      <c r="C20" s="19" t="s">
        <v>0</v>
      </c>
    </row>
    <row r="21" spans="1:3" x14ac:dyDescent="0.25">
      <c r="A21" s="18" t="s">
        <v>552</v>
      </c>
      <c r="B21" s="7" t="s">
        <v>97</v>
      </c>
      <c r="C21" s="19" t="s">
        <v>116</v>
      </c>
    </row>
    <row r="22" spans="1:3" x14ac:dyDescent="0.25">
      <c r="A22" s="18" t="s">
        <v>165</v>
      </c>
      <c r="B22" s="7" t="s">
        <v>85</v>
      </c>
      <c r="C22" s="19" t="s">
        <v>116</v>
      </c>
    </row>
    <row r="23" spans="1:3" x14ac:dyDescent="0.25">
      <c r="A23" s="18" t="s">
        <v>166</v>
      </c>
      <c r="B23" s="7" t="s">
        <v>167</v>
      </c>
      <c r="C23" s="19" t="s">
        <v>116</v>
      </c>
    </row>
  </sheetData>
  <sortState ref="A2:C26">
    <sortCondition ref="A2:A26"/>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Instrumento SP</vt:lpstr>
      <vt:lpstr>Criterios</vt:lpstr>
      <vt:lpstr>EAPB</vt:lpstr>
      <vt:lpstr>'Instrumento SP'!Área_de_impresión</vt:lpstr>
      <vt:lpstr>Criterios</vt:lpstr>
      <vt:lpstr>EPS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FABRA ARRIETA</dc:creator>
  <cp:lastModifiedBy>ZULMA DEL CAMPO TABARES MORALES</cp:lastModifiedBy>
  <cp:lastPrinted>2015-11-18T13:27:27Z</cp:lastPrinted>
  <dcterms:created xsi:type="dcterms:W3CDTF">2011-06-14T16:15:01Z</dcterms:created>
  <dcterms:modified xsi:type="dcterms:W3CDTF">2015-11-20T19:00:03Z</dcterms:modified>
</cp:coreProperties>
</file>